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-ESC-3\Desktop\2023\CONVOCATORIAS 2023\convocatoria-021-MATERIAL MEDICO QUIR MATERIAL DE ALMACEN\"/>
    </mc:Choice>
  </mc:AlternateContent>
  <bookViews>
    <workbookView xWindow="0" yWindow="0" windowWidth="28800" windowHeight="12135" activeTab="1"/>
  </bookViews>
  <sheets>
    <sheet name="CUADRO COMPARATIVO" sheetId="73" r:id="rId1"/>
    <sheet name="CUADROS" sheetId="7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74" l="1"/>
  <c r="E30" i="74"/>
  <c r="E26" i="74"/>
  <c r="D25" i="74"/>
  <c r="D24" i="74"/>
  <c r="D23" i="74"/>
  <c r="D22" i="74"/>
  <c r="E18" i="74"/>
  <c r="D17" i="74"/>
  <c r="D16" i="74"/>
  <c r="D15" i="74"/>
  <c r="F11" i="74"/>
  <c r="E10" i="74"/>
  <c r="E9" i="74"/>
  <c r="E8" i="74"/>
  <c r="E7" i="74"/>
  <c r="E6" i="74"/>
  <c r="Q31" i="73"/>
  <c r="P31" i="73"/>
  <c r="M31" i="73"/>
  <c r="K31" i="73"/>
  <c r="I31" i="73"/>
  <c r="G31" i="73"/>
  <c r="Q30" i="73"/>
  <c r="P30" i="73"/>
  <c r="M30" i="73"/>
  <c r="K30" i="73"/>
  <c r="I30" i="73"/>
  <c r="G30" i="73"/>
  <c r="Q29" i="73"/>
  <c r="P29" i="73"/>
  <c r="M29" i="73"/>
  <c r="K29" i="73"/>
  <c r="I29" i="73"/>
  <c r="G29" i="73"/>
  <c r="O28" i="73"/>
  <c r="Q28" i="73" s="1"/>
  <c r="M28" i="73"/>
  <c r="J28" i="73"/>
  <c r="I28" i="73"/>
  <c r="G28" i="73"/>
  <c r="Q27" i="73"/>
  <c r="P27" i="73"/>
  <c r="M27" i="73"/>
  <c r="J27" i="73"/>
  <c r="I27" i="73"/>
  <c r="G27" i="73"/>
  <c r="O26" i="73"/>
  <c r="L26" i="73"/>
  <c r="J26" i="73"/>
  <c r="I26" i="73"/>
  <c r="F26" i="73"/>
  <c r="Q26" i="73" s="1"/>
  <c r="Q25" i="73"/>
  <c r="P25" i="73"/>
  <c r="L25" i="73"/>
  <c r="K25" i="73"/>
  <c r="I25" i="73"/>
  <c r="F25" i="73"/>
  <c r="Q24" i="73"/>
  <c r="P24" i="73"/>
  <c r="M24" i="73"/>
  <c r="J24" i="73"/>
  <c r="I24" i="73"/>
  <c r="G24" i="73"/>
  <c r="Q23" i="73"/>
  <c r="P23" i="73"/>
  <c r="M23" i="73"/>
  <c r="J23" i="73"/>
  <c r="I23" i="73"/>
  <c r="G23" i="73"/>
  <c r="Q22" i="73"/>
  <c r="P22" i="73"/>
  <c r="M22" i="73"/>
  <c r="J22" i="73"/>
  <c r="I22" i="73"/>
  <c r="G22" i="73"/>
  <c r="Q21" i="73"/>
  <c r="P21" i="73"/>
  <c r="M21" i="73"/>
  <c r="J21" i="73"/>
  <c r="I21" i="73"/>
  <c r="F21" i="73"/>
  <c r="O20" i="73"/>
  <c r="M20" i="73"/>
  <c r="J20" i="73"/>
  <c r="I20" i="73"/>
  <c r="F20" i="73"/>
  <c r="Q20" i="73" s="1"/>
  <c r="Q19" i="73"/>
  <c r="O19" i="73"/>
  <c r="M19" i="73"/>
  <c r="J19" i="73"/>
  <c r="I19" i="73"/>
  <c r="F19" i="73"/>
  <c r="O18" i="73"/>
  <c r="M18" i="73"/>
  <c r="J18" i="73"/>
  <c r="I18" i="73"/>
  <c r="F18" i="73"/>
  <c r="Q18" i="73" s="1"/>
  <c r="Q17" i="73"/>
  <c r="O17" i="73"/>
  <c r="M17" i="73"/>
  <c r="J17" i="73"/>
  <c r="I17" i="73"/>
  <c r="F17" i="73"/>
  <c r="O16" i="73"/>
  <c r="Q16" i="73" s="1"/>
  <c r="M16" i="73"/>
  <c r="J16" i="73"/>
  <c r="I16" i="73"/>
  <c r="G16" i="73"/>
  <c r="Q15" i="73"/>
  <c r="P15" i="73"/>
  <c r="M15" i="73"/>
  <c r="K15" i="73"/>
  <c r="I15" i="73"/>
  <c r="G15" i="73"/>
  <c r="M14" i="73"/>
  <c r="J14" i="73"/>
  <c r="I14" i="73"/>
  <c r="F14" i="73"/>
  <c r="Q14" i="73" s="1"/>
  <c r="Q13" i="73"/>
  <c r="P13" i="73"/>
  <c r="M13" i="73"/>
  <c r="J13" i="73"/>
  <c r="I13" i="73"/>
  <c r="G13" i="73"/>
  <c r="O12" i="73"/>
  <c r="M12" i="73"/>
  <c r="J12" i="73"/>
  <c r="Q12" i="73" s="1"/>
  <c r="I12" i="73"/>
  <c r="G12" i="73"/>
  <c r="Q11" i="73"/>
  <c r="P11" i="73"/>
  <c r="L11" i="73"/>
  <c r="J11" i="73"/>
  <c r="I11" i="73"/>
  <c r="G11" i="73"/>
  <c r="P10" i="73"/>
  <c r="L10" i="73"/>
  <c r="J10" i="73"/>
  <c r="Q10" i="73" s="1"/>
  <c r="I10" i="73"/>
  <c r="G10" i="73"/>
  <c r="Q9" i="73"/>
  <c r="P9" i="73"/>
  <c r="M9" i="73"/>
  <c r="J9" i="73"/>
  <c r="I9" i="73"/>
  <c r="G9" i="73"/>
  <c r="O8" i="73"/>
  <c r="M8" i="73"/>
  <c r="J8" i="73"/>
  <c r="I8" i="73"/>
  <c r="F8" i="73"/>
  <c r="Q8" i="73" s="1"/>
  <c r="O7" i="73"/>
  <c r="Q7" i="73" s="1"/>
  <c r="M7" i="73"/>
  <c r="K7" i="73"/>
  <c r="I7" i="73"/>
  <c r="G7" i="73"/>
  <c r="Q6" i="73"/>
  <c r="P6" i="73"/>
  <c r="P32" i="73" s="1"/>
  <c r="M6" i="73"/>
  <c r="M32" i="73" s="1"/>
  <c r="K6" i="73"/>
  <c r="I6" i="73"/>
  <c r="G6" i="73"/>
  <c r="G32" i="73" s="1"/>
  <c r="O5" i="73"/>
  <c r="M5" i="73"/>
  <c r="K5" i="73"/>
  <c r="K32" i="73" s="1"/>
  <c r="I5" i="73"/>
  <c r="I32" i="73" s="1"/>
  <c r="F5" i="73"/>
  <c r="Q5" i="73" s="1"/>
</calcChain>
</file>

<file path=xl/sharedStrings.xml><?xml version="1.0" encoding="utf-8"?>
<sst xmlns="http://schemas.openxmlformats.org/spreadsheetml/2006/main" count="252" uniqueCount="75">
  <si>
    <t>MATERIAL MEDICO QUIRURGICO</t>
  </si>
  <si>
    <t>ABNA</t>
  </si>
  <si>
    <t>JANER</t>
  </si>
  <si>
    <t>INTERCOMERCIAL</t>
  </si>
  <si>
    <t>NASTUL GALVIS</t>
  </si>
  <si>
    <t>BIOFARDIX</t>
  </si>
  <si>
    <t>PRODUCTO</t>
  </si>
  <si>
    <t>PRESENTACION</t>
  </si>
  <si>
    <t>CANTIDAD</t>
  </si>
  <si>
    <t>V. REFERENCIA</t>
  </si>
  <si>
    <t>MARCA</t>
  </si>
  <si>
    <t>V. UNITARIO</t>
  </si>
  <si>
    <t>V.TOTAL</t>
  </si>
  <si>
    <t>MENOR VALOR</t>
  </si>
  <si>
    <t>OBSERVACION</t>
  </si>
  <si>
    <t>AGUJA DESECHABLE No 18G 1 1/2</t>
  </si>
  <si>
    <t>CAJA X 100</t>
  </si>
  <si>
    <t>LIFE CARE</t>
  </si>
  <si>
    <t>CUMPLE</t>
  </si>
  <si>
    <t>ALCOHOL GLICERINADO PARA DISPENSADOR X 850 ML</t>
  </si>
  <si>
    <t>BOLSA</t>
  </si>
  <si>
    <t>NO CUMPLE</t>
  </si>
  <si>
    <t>SUPEA EL VALOR DE REFERENCIA</t>
  </si>
  <si>
    <t>ALGODON TIPO HOSPITALARIO</t>
  </si>
  <si>
    <t>ROLLO</t>
  </si>
  <si>
    <t>CUREBAND</t>
  </si>
  <si>
    <t>TECNOQUIMICAS</t>
  </si>
  <si>
    <t>APLICADORES DE MADERA</t>
  </si>
  <si>
    <t>UNIDAD</t>
  </si>
  <si>
    <t>ALFA SAFE</t>
  </si>
  <si>
    <t>PRODERMA</t>
  </si>
  <si>
    <t>BOLSA RECOLECCION DE FLUIDOS LINER 1300 CC NUEVA GENERACION</t>
  </si>
  <si>
    <t>BOLSA RECOLECCION DE FLUIDOS LINER 1800 CC NUEVA GENERACION</t>
  </si>
  <si>
    <t>BOLSA RECOLECCION DE FLUIDOS LINER 3200 CC NUEVA GENERACION</t>
  </si>
  <si>
    <t>CAL SODADA</t>
  </si>
  <si>
    <t>CANECA</t>
  </si>
  <si>
    <t>INTERSURGICAL</t>
  </si>
  <si>
    <t>SOFNALINE</t>
  </si>
  <si>
    <t>CINTA DE ESTERILIZAR</t>
  </si>
  <si>
    <t>ELECTRODO ADULTO  DESECHABLE PAQUETE</t>
  </si>
  <si>
    <t>PAQUETE X 50</t>
  </si>
  <si>
    <t>GOLDEN</t>
  </si>
  <si>
    <t>JABON ANTISEPTICO DE USO EXTERNO CON 2% DE GLUCONATO DE CLORHEXIDINA X  850 ML PARA DISPENSADOR</t>
  </si>
  <si>
    <t>SACHET</t>
  </si>
  <si>
    <t>MANGUERA SILICONADA DE SUCCION 3,6MTS</t>
  </si>
  <si>
    <t>GLOBAL</t>
  </si>
  <si>
    <t>MASCARILLA PARA ANESTESIA N. 0</t>
  </si>
  <si>
    <t>GOLDEN CARE</t>
  </si>
  <si>
    <t>MASCARILLA PARA ANESTESIA N. 3</t>
  </si>
  <si>
    <t>MYH</t>
  </si>
  <si>
    <t>MASCARILLA PARA ANESTESIA N. 4</t>
  </si>
  <si>
    <t>GOYAPLAST</t>
  </si>
  <si>
    <t>MASCARILLA PARA ANESTESIA N. 5</t>
  </si>
  <si>
    <t>MASCARILLA PARA ANESTESIA N. 6</t>
  </si>
  <si>
    <t>PAPEL COMEN CM 100b 50 MM * 20MTS</t>
  </si>
  <si>
    <t>PAPEL CREPADO PARA VAPOR DE 54 CM X 100 MTS</t>
  </si>
  <si>
    <t>PAPEL PARA ELECTRO SCHILLER AT101</t>
  </si>
  <si>
    <t>PAQUETE CESAREA</t>
  </si>
  <si>
    <t>PAQUETE</t>
  </si>
  <si>
    <t>SURGICAL</t>
  </si>
  <si>
    <t>PAQUETE CIRUGIA GENERAL N. 6</t>
  </si>
  <si>
    <t>HOSPICLIN</t>
  </si>
  <si>
    <t>PAQUETE OBSTETRICIA</t>
  </si>
  <si>
    <t>PEROXIDO DE HIDROGENO AL 50%</t>
  </si>
  <si>
    <t xml:space="preserve">GALON </t>
  </si>
  <si>
    <t>NACIONAL</t>
  </si>
  <si>
    <t>PREPODYNE SOLUCION GALON</t>
  </si>
  <si>
    <t>GALON</t>
  </si>
  <si>
    <t>PREPODYNE SOLUCION UNIDOSIS 30 ML</t>
  </si>
  <si>
    <t>WESCOHEX SOLUCION 2% - UNIDOSIS 30ML</t>
  </si>
  <si>
    <t>ANMA</t>
  </si>
  <si>
    <t>TOTAL</t>
  </si>
  <si>
    <t>DESIERTOS</t>
  </si>
  <si>
    <t>SUPERA EL PRECIO DE REFERENCIA</t>
  </si>
  <si>
    <t>JABON ANTISEPTICO DE USO EXTERNO CON 2% DE GLUCONATO DE CLORHEXIDINA UNIDOSIS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</si>
</sst>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\ * #,##0_-;\-&quot;$&quot;\ * #,##0_-;_-&quot;$&quot;\ * &quot;-&quot;_-;_-@_-"/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Border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ont="1"/>
    <xf numFmtId="0" fontId="4" fillId="7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3" fontId="3" fillId="0" borderId="4" xfId="3" applyFont="1" applyBorder="1" applyAlignment="1"/>
    <xf numFmtId="0" fontId="3" fillId="0" borderId="4" xfId="0" applyFont="1" applyBorder="1" applyAlignment="1">
      <alignment horizontal="center"/>
    </xf>
    <xf numFmtId="0" fontId="5" fillId="7" borderId="4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3" fontId="5" fillId="7" borderId="4" xfId="0" applyNumberFormat="1" applyFon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center"/>
    </xf>
    <xf numFmtId="164" fontId="0" fillId="2" borderId="4" xfId="3" applyNumberFormat="1" applyFont="1" applyFill="1" applyBorder="1"/>
    <xf numFmtId="164" fontId="0" fillId="3" borderId="4" xfId="3" applyNumberFormat="1" applyFont="1" applyFill="1" applyBorder="1"/>
    <xf numFmtId="43" fontId="0" fillId="4" borderId="4" xfId="3" applyFont="1" applyFill="1" applyBorder="1"/>
    <xf numFmtId="164" fontId="0" fillId="5" borderId="4" xfId="3" applyNumberFormat="1" applyFont="1" applyFill="1" applyBorder="1"/>
    <xf numFmtId="164" fontId="0" fillId="6" borderId="4" xfId="3" applyNumberFormat="1" applyFont="1" applyFill="1" applyBorder="1"/>
    <xf numFmtId="43" fontId="0" fillId="0" borderId="4" xfId="3" applyFont="1" applyBorder="1"/>
    <xf numFmtId="0" fontId="0" fillId="0" borderId="4" xfId="0" applyFont="1" applyBorder="1" applyAlignment="1">
      <alignment horizontal="center"/>
    </xf>
    <xf numFmtId="0" fontId="5" fillId="7" borderId="4" xfId="0" applyFont="1" applyFill="1" applyBorder="1" applyAlignment="1">
      <alignment horizontal="right" vertical="center"/>
    </xf>
    <xf numFmtId="3" fontId="5" fillId="7" borderId="4" xfId="0" applyNumberFormat="1" applyFont="1" applyFill="1" applyBorder="1" applyAlignment="1">
      <alignment horizontal="right" vertical="center" wrapText="1"/>
    </xf>
    <xf numFmtId="164" fontId="0" fillId="3" borderId="4" xfId="3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64" fontId="0" fillId="0" borderId="0" xfId="3" applyNumberFormat="1" applyFont="1"/>
    <xf numFmtId="164" fontId="3" fillId="0" borderId="4" xfId="3" applyNumberFormat="1" applyFont="1" applyBorder="1"/>
    <xf numFmtId="43" fontId="3" fillId="0" borderId="4" xfId="3" applyFont="1" applyBorder="1"/>
    <xf numFmtId="164" fontId="3" fillId="0" borderId="0" xfId="3" applyNumberFormat="1" applyFont="1" applyBorder="1"/>
    <xf numFmtId="43" fontId="0" fillId="0" borderId="0" xfId="3" applyFont="1"/>
    <xf numFmtId="0" fontId="3" fillId="0" borderId="0" xfId="0" applyFont="1"/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164" fontId="0" fillId="0" borderId="4" xfId="3" applyNumberFormat="1" applyFont="1" applyFill="1" applyBorder="1"/>
    <xf numFmtId="0" fontId="6" fillId="0" borderId="0" xfId="0" applyFont="1"/>
    <xf numFmtId="164" fontId="3" fillId="0" borderId="4" xfId="0" applyNumberFormat="1" applyFont="1" applyBorder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3" fontId="9" fillId="0" borderId="4" xfId="3" applyFont="1" applyFill="1" applyBorder="1"/>
    <xf numFmtId="43" fontId="3" fillId="0" borderId="4" xfId="0" applyNumberFormat="1" applyFont="1" applyBorder="1" applyAlignment="1">
      <alignment horizontal="center"/>
    </xf>
    <xf numFmtId="164" fontId="9" fillId="0" borderId="4" xfId="3" applyNumberFormat="1" applyFont="1" applyFill="1" applyBorder="1"/>
    <xf numFmtId="164" fontId="3" fillId="0" borderId="4" xfId="0" applyNumberFormat="1" applyFont="1" applyBorder="1" applyAlignment="1">
      <alignment horizontal="center"/>
    </xf>
    <xf numFmtId="164" fontId="3" fillId="0" borderId="0" xfId="0" applyNumberFormat="1" applyFont="1"/>
    <xf numFmtId="0" fontId="6" fillId="0" borderId="0" xfId="0" applyFont="1" applyAlignment="1"/>
    <xf numFmtId="0" fontId="0" fillId="0" borderId="0" xfId="0" applyAlignment="1"/>
    <xf numFmtId="0" fontId="5" fillId="7" borderId="4" xfId="0" applyFont="1" applyFill="1" applyBorder="1" applyAlignment="1">
      <alignment horizontal="left" vertical="center" wrapText="1"/>
    </xf>
    <xf numFmtId="0" fontId="3" fillId="8" borderId="4" xfId="0" applyFont="1" applyFill="1" applyBorder="1"/>
    <xf numFmtId="0" fontId="0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4" fillId="7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4">
    <cellStyle name="Millares" xfId="3" builtinId="3"/>
    <cellStyle name="Millares 3" xfId="2"/>
    <cellStyle name="Moneda [0]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6"/>
  <sheetViews>
    <sheetView topLeftCell="A16" workbookViewId="0">
      <selection activeCell="C12" sqref="C12"/>
    </sheetView>
  </sheetViews>
  <sheetFormatPr baseColWidth="10" defaultRowHeight="15" x14ac:dyDescent="0.25"/>
  <cols>
    <col min="1" max="1" width="62.85546875" style="1" bestFit="1" customWidth="1"/>
    <col min="2" max="2" width="11" style="1" customWidth="1"/>
    <col min="3" max="3" width="11.42578125" style="1"/>
    <col min="4" max="4" width="14" style="1" bestFit="1" customWidth="1"/>
    <col min="5" max="5" width="11.42578125" style="27"/>
    <col min="6" max="6" width="12.140625" style="1" bestFit="1" customWidth="1"/>
    <col min="7" max="7" width="11.42578125" style="1"/>
    <col min="8" max="8" width="12.140625" style="1" bestFit="1" customWidth="1"/>
    <col min="9" max="9" width="11.42578125" style="1"/>
    <col min="10" max="10" width="12.140625" style="1" bestFit="1" customWidth="1"/>
    <col min="11" max="11" width="14.140625" style="1" bestFit="1" customWidth="1"/>
    <col min="12" max="12" width="12.140625" style="1" bestFit="1" customWidth="1"/>
    <col min="13" max="16" width="11.42578125" style="1"/>
    <col min="17" max="17" width="15.7109375" style="32" bestFit="1" customWidth="1"/>
    <col min="18" max="18" width="13.85546875" style="27" bestFit="1" customWidth="1"/>
    <col min="19" max="19" width="29.7109375" style="1" bestFit="1" customWidth="1"/>
    <col min="20" max="16384" width="11.42578125" style="1"/>
  </cols>
  <sheetData>
    <row r="3" spans="1:19" x14ac:dyDescent="0.25">
      <c r="A3" s="60" t="s">
        <v>0</v>
      </c>
      <c r="B3" s="61"/>
      <c r="C3" s="61"/>
      <c r="D3" s="62"/>
      <c r="E3" s="63" t="s">
        <v>1</v>
      </c>
      <c r="F3" s="63"/>
      <c r="G3" s="63"/>
      <c r="H3" s="64" t="s">
        <v>2</v>
      </c>
      <c r="I3" s="64"/>
      <c r="J3" s="65" t="s">
        <v>3</v>
      </c>
      <c r="K3" s="65"/>
      <c r="L3" s="66" t="s">
        <v>4</v>
      </c>
      <c r="M3" s="66"/>
      <c r="N3" s="67" t="s">
        <v>5</v>
      </c>
      <c r="O3" s="67"/>
      <c r="P3" s="67"/>
      <c r="Q3" s="58"/>
      <c r="R3" s="59"/>
    </row>
    <row r="4" spans="1:19" x14ac:dyDescent="0.25">
      <c r="A4" s="2" t="s">
        <v>6</v>
      </c>
      <c r="B4" s="2" t="s">
        <v>7</v>
      </c>
      <c r="C4" s="2" t="s">
        <v>8</v>
      </c>
      <c r="D4" s="2" t="s">
        <v>9</v>
      </c>
      <c r="E4" s="3" t="s">
        <v>10</v>
      </c>
      <c r="F4" s="4" t="s">
        <v>11</v>
      </c>
      <c r="G4" s="4" t="s">
        <v>12</v>
      </c>
      <c r="H4" s="5" t="s">
        <v>11</v>
      </c>
      <c r="I4" s="5" t="s">
        <v>12</v>
      </c>
      <c r="J4" s="6" t="s">
        <v>11</v>
      </c>
      <c r="K4" s="6" t="s">
        <v>12</v>
      </c>
      <c r="L4" s="7" t="s">
        <v>11</v>
      </c>
      <c r="M4" s="7" t="s">
        <v>12</v>
      </c>
      <c r="N4" s="8" t="s">
        <v>10</v>
      </c>
      <c r="O4" s="8" t="s">
        <v>11</v>
      </c>
      <c r="P4" s="8" t="s">
        <v>12</v>
      </c>
      <c r="Q4" s="9" t="s">
        <v>13</v>
      </c>
      <c r="R4" s="10" t="s">
        <v>14</v>
      </c>
    </row>
    <row r="5" spans="1:19" ht="15" customHeight="1" x14ac:dyDescent="0.25">
      <c r="A5" s="11" t="s">
        <v>15</v>
      </c>
      <c r="B5" s="12" t="s">
        <v>16</v>
      </c>
      <c r="C5" s="13">
        <v>92</v>
      </c>
      <c r="D5" s="14">
        <v>10000</v>
      </c>
      <c r="E5" s="15" t="s">
        <v>17</v>
      </c>
      <c r="F5" s="16">
        <f>+G5/C5</f>
        <v>9953.1630434782601</v>
      </c>
      <c r="G5" s="16">
        <v>915691</v>
      </c>
      <c r="H5" s="17">
        <v>10500</v>
      </c>
      <c r="I5" s="17">
        <f t="shared" ref="I5:I31" si="0">+C5*H5</f>
        <v>966000</v>
      </c>
      <c r="J5" s="18">
        <v>9639</v>
      </c>
      <c r="K5" s="18">
        <f>+C5*J5</f>
        <v>886788</v>
      </c>
      <c r="L5" s="19">
        <v>9112</v>
      </c>
      <c r="M5" s="19">
        <f>+C5*L5</f>
        <v>838304</v>
      </c>
      <c r="N5" s="20" t="s">
        <v>17</v>
      </c>
      <c r="O5" s="20">
        <f>+P5/C5</f>
        <v>12376</v>
      </c>
      <c r="P5" s="20">
        <v>1138592</v>
      </c>
      <c r="Q5" s="21">
        <f>+MIN(F5,H5,J5,L5,O5)</f>
        <v>9112</v>
      </c>
      <c r="R5" s="22" t="s">
        <v>18</v>
      </c>
    </row>
    <row r="6" spans="1:19" ht="15" customHeight="1" x14ac:dyDescent="0.25">
      <c r="A6" s="11" t="s">
        <v>19</v>
      </c>
      <c r="B6" s="12" t="s">
        <v>20</v>
      </c>
      <c r="C6" s="13">
        <v>240</v>
      </c>
      <c r="D6" s="14">
        <v>25700</v>
      </c>
      <c r="E6" s="15"/>
      <c r="F6" s="16"/>
      <c r="G6" s="16">
        <f t="shared" ref="G6:G31" si="1">+C6*F6</f>
        <v>0</v>
      </c>
      <c r="H6" s="17">
        <v>30061</v>
      </c>
      <c r="I6" s="17">
        <f t="shared" si="0"/>
        <v>7214640</v>
      </c>
      <c r="J6" s="18"/>
      <c r="K6" s="18">
        <f>+C6*J6</f>
        <v>0</v>
      </c>
      <c r="L6" s="19"/>
      <c r="M6" s="19">
        <f>+C6*L6</f>
        <v>0</v>
      </c>
      <c r="N6" s="20"/>
      <c r="O6" s="20"/>
      <c r="P6" s="20">
        <f t="shared" ref="P6:P31" si="2">+C6*O6</f>
        <v>0</v>
      </c>
      <c r="Q6" s="21">
        <f t="shared" ref="Q6:Q31" si="3">+MIN(F6,H6,J6,L6,O6)</f>
        <v>30061</v>
      </c>
      <c r="R6" s="22" t="s">
        <v>21</v>
      </c>
      <c r="S6" s="1" t="s">
        <v>22</v>
      </c>
    </row>
    <row r="7" spans="1:19" ht="15" customHeight="1" x14ac:dyDescent="0.25">
      <c r="A7" s="11" t="s">
        <v>23</v>
      </c>
      <c r="B7" s="12" t="s">
        <v>24</v>
      </c>
      <c r="C7" s="13">
        <v>120</v>
      </c>
      <c r="D7" s="14">
        <v>10600</v>
      </c>
      <c r="E7" s="15" t="s">
        <v>25</v>
      </c>
      <c r="F7" s="16">
        <v>10535</v>
      </c>
      <c r="G7" s="16">
        <f t="shared" si="1"/>
        <v>1264200</v>
      </c>
      <c r="H7" s="17">
        <v>14508</v>
      </c>
      <c r="I7" s="17">
        <f t="shared" si="0"/>
        <v>1740960</v>
      </c>
      <c r="J7" s="18">
        <v>18225</v>
      </c>
      <c r="K7" s="18">
        <f>+C7*J7</f>
        <v>2187000</v>
      </c>
      <c r="L7" s="19"/>
      <c r="M7" s="19">
        <f>+C7*L7</f>
        <v>0</v>
      </c>
      <c r="N7" s="20" t="s">
        <v>26</v>
      </c>
      <c r="O7" s="20">
        <f>+P7/C7</f>
        <v>17041.424999999999</v>
      </c>
      <c r="P7" s="20">
        <v>2044971</v>
      </c>
      <c r="Q7" s="21">
        <f t="shared" si="3"/>
        <v>10535</v>
      </c>
      <c r="R7" s="22" t="s">
        <v>18</v>
      </c>
    </row>
    <row r="8" spans="1:19" ht="15" customHeight="1" x14ac:dyDescent="0.25">
      <c r="A8" s="11" t="s">
        <v>27</v>
      </c>
      <c r="B8" s="12" t="s">
        <v>28</v>
      </c>
      <c r="C8" s="13">
        <v>5000</v>
      </c>
      <c r="D8" s="23">
        <v>35</v>
      </c>
      <c r="E8" s="15" t="s">
        <v>29</v>
      </c>
      <c r="F8" s="16">
        <f>+G8/C8</f>
        <v>41.65</v>
      </c>
      <c r="G8" s="16">
        <v>208250</v>
      </c>
      <c r="H8" s="17">
        <v>42</v>
      </c>
      <c r="I8" s="17">
        <f t="shared" si="0"/>
        <v>210000</v>
      </c>
      <c r="J8" s="18">
        <f t="shared" ref="J8:J14" si="4">+K8/C8</f>
        <v>48.195</v>
      </c>
      <c r="K8" s="18">
        <v>240975</v>
      </c>
      <c r="L8" s="19"/>
      <c r="M8" s="19">
        <f>+C8*L8</f>
        <v>0</v>
      </c>
      <c r="N8" s="20" t="s">
        <v>30</v>
      </c>
      <c r="O8" s="20">
        <f>+P8/C8</f>
        <v>36.72</v>
      </c>
      <c r="P8" s="20">
        <v>183600</v>
      </c>
      <c r="Q8" s="21">
        <f t="shared" si="3"/>
        <v>36.72</v>
      </c>
      <c r="R8" s="22" t="s">
        <v>21</v>
      </c>
      <c r="S8" s="1" t="s">
        <v>22</v>
      </c>
    </row>
    <row r="9" spans="1:19" ht="15" customHeight="1" x14ac:dyDescent="0.25">
      <c r="A9" s="11" t="s">
        <v>31</v>
      </c>
      <c r="B9" s="12" t="s">
        <v>28</v>
      </c>
      <c r="C9" s="13">
        <v>100</v>
      </c>
      <c r="D9" s="14">
        <v>12400</v>
      </c>
      <c r="E9" s="15"/>
      <c r="F9" s="16"/>
      <c r="G9" s="16">
        <f t="shared" si="1"/>
        <v>0</v>
      </c>
      <c r="H9" s="17">
        <v>14464</v>
      </c>
      <c r="I9" s="17">
        <f t="shared" si="0"/>
        <v>1446400</v>
      </c>
      <c r="J9" s="18">
        <f t="shared" si="4"/>
        <v>14458.5</v>
      </c>
      <c r="K9" s="18">
        <v>1445850</v>
      </c>
      <c r="L9" s="19"/>
      <c r="M9" s="19">
        <f>+C9*L9</f>
        <v>0</v>
      </c>
      <c r="N9" s="20"/>
      <c r="O9" s="20"/>
      <c r="P9" s="20">
        <f t="shared" si="2"/>
        <v>0</v>
      </c>
      <c r="Q9" s="21">
        <f t="shared" si="3"/>
        <v>14458.5</v>
      </c>
      <c r="R9" s="22" t="s">
        <v>21</v>
      </c>
      <c r="S9" s="1" t="s">
        <v>22</v>
      </c>
    </row>
    <row r="10" spans="1:19" ht="15" customHeight="1" x14ac:dyDescent="0.25">
      <c r="A10" s="11" t="s">
        <v>32</v>
      </c>
      <c r="B10" s="12" t="s">
        <v>28</v>
      </c>
      <c r="C10" s="13">
        <v>100</v>
      </c>
      <c r="D10" s="14">
        <v>14250</v>
      </c>
      <c r="E10" s="15"/>
      <c r="F10" s="16"/>
      <c r="G10" s="16">
        <f t="shared" si="1"/>
        <v>0</v>
      </c>
      <c r="H10" s="17">
        <v>17992</v>
      </c>
      <c r="I10" s="17">
        <f t="shared" si="0"/>
        <v>1799200</v>
      </c>
      <c r="J10" s="18">
        <f t="shared" si="4"/>
        <v>19278</v>
      </c>
      <c r="K10" s="18">
        <v>1927800</v>
      </c>
      <c r="L10" s="19">
        <f>+M10/C10</f>
        <v>14089.6</v>
      </c>
      <c r="M10" s="19">
        <v>1408960</v>
      </c>
      <c r="N10" s="20"/>
      <c r="O10" s="20"/>
      <c r="P10" s="20">
        <f t="shared" si="2"/>
        <v>0</v>
      </c>
      <c r="Q10" s="21">
        <f t="shared" si="3"/>
        <v>14089.6</v>
      </c>
      <c r="R10" s="22" t="s">
        <v>18</v>
      </c>
    </row>
    <row r="11" spans="1:19" ht="15" customHeight="1" x14ac:dyDescent="0.25">
      <c r="A11" s="11" t="s">
        <v>33</v>
      </c>
      <c r="B11" s="12" t="s">
        <v>28</v>
      </c>
      <c r="C11" s="13">
        <v>100</v>
      </c>
      <c r="D11" s="14">
        <v>17300</v>
      </c>
      <c r="E11" s="15"/>
      <c r="F11" s="16"/>
      <c r="G11" s="16">
        <f t="shared" si="1"/>
        <v>0</v>
      </c>
      <c r="H11" s="17">
        <v>19693</v>
      </c>
      <c r="I11" s="17">
        <f t="shared" si="0"/>
        <v>1969300</v>
      </c>
      <c r="J11" s="18">
        <f t="shared" si="4"/>
        <v>20884.5</v>
      </c>
      <c r="K11" s="18">
        <v>2088450</v>
      </c>
      <c r="L11" s="19">
        <f>+M11/C11</f>
        <v>16957.5</v>
      </c>
      <c r="M11" s="19">
        <v>1695750</v>
      </c>
      <c r="N11" s="20"/>
      <c r="O11" s="20"/>
      <c r="P11" s="20">
        <f t="shared" si="2"/>
        <v>0</v>
      </c>
      <c r="Q11" s="21">
        <f t="shared" si="3"/>
        <v>16957.5</v>
      </c>
      <c r="R11" s="22" t="s">
        <v>18</v>
      </c>
    </row>
    <row r="12" spans="1:19" ht="15" customHeight="1" x14ac:dyDescent="0.25">
      <c r="A12" s="11" t="s">
        <v>34</v>
      </c>
      <c r="B12" s="12" t="s">
        <v>35</v>
      </c>
      <c r="C12" s="13">
        <v>1</v>
      </c>
      <c r="D12" s="14">
        <v>550000</v>
      </c>
      <c r="E12" s="15" t="s">
        <v>36</v>
      </c>
      <c r="F12" s="16">
        <v>547067</v>
      </c>
      <c r="G12" s="16">
        <f t="shared" si="1"/>
        <v>547067</v>
      </c>
      <c r="H12" s="17"/>
      <c r="I12" s="17">
        <f t="shared" si="0"/>
        <v>0</v>
      </c>
      <c r="J12" s="18">
        <f t="shared" si="4"/>
        <v>473917.5</v>
      </c>
      <c r="K12" s="18">
        <v>473917.5</v>
      </c>
      <c r="L12" s="19"/>
      <c r="M12" s="19">
        <f t="shared" ref="M12:M24" si="5">+C12*L12</f>
        <v>0</v>
      </c>
      <c r="N12" s="20" t="s">
        <v>37</v>
      </c>
      <c r="O12" s="20">
        <f>+P12/C12</f>
        <v>722034</v>
      </c>
      <c r="P12" s="20">
        <v>722034</v>
      </c>
      <c r="Q12" s="21">
        <f t="shared" si="3"/>
        <v>473917.5</v>
      </c>
      <c r="R12" s="22" t="s">
        <v>18</v>
      </c>
    </row>
    <row r="13" spans="1:19" ht="15" customHeight="1" x14ac:dyDescent="0.25">
      <c r="A13" s="11" t="s">
        <v>38</v>
      </c>
      <c r="B13" s="12" t="s">
        <v>24</v>
      </c>
      <c r="C13" s="13">
        <v>30</v>
      </c>
      <c r="D13" s="14">
        <v>13700</v>
      </c>
      <c r="E13" s="15"/>
      <c r="F13" s="16"/>
      <c r="G13" s="16">
        <f t="shared" si="1"/>
        <v>0</v>
      </c>
      <c r="H13" s="17"/>
      <c r="I13" s="17">
        <f t="shared" si="0"/>
        <v>0</v>
      </c>
      <c r="J13" s="18">
        <f t="shared" si="4"/>
        <v>17109.224999999999</v>
      </c>
      <c r="K13" s="18">
        <v>513276.75</v>
      </c>
      <c r="L13" s="19"/>
      <c r="M13" s="19">
        <f t="shared" si="5"/>
        <v>0</v>
      </c>
      <c r="N13" s="20"/>
      <c r="O13" s="20"/>
      <c r="P13" s="20">
        <f t="shared" si="2"/>
        <v>0</v>
      </c>
      <c r="Q13" s="21">
        <f t="shared" si="3"/>
        <v>17109.224999999999</v>
      </c>
      <c r="R13" s="22" t="s">
        <v>21</v>
      </c>
      <c r="S13" s="1" t="s">
        <v>22</v>
      </c>
    </row>
    <row r="14" spans="1:19" ht="15" customHeight="1" x14ac:dyDescent="0.25">
      <c r="A14" s="11" t="s">
        <v>39</v>
      </c>
      <c r="B14" s="12" t="s">
        <v>40</v>
      </c>
      <c r="C14" s="13">
        <v>240</v>
      </c>
      <c r="D14" s="14">
        <v>21600</v>
      </c>
      <c r="E14" s="15" t="s">
        <v>17</v>
      </c>
      <c r="F14" s="16">
        <f>+G14/C14</f>
        <v>21271.25</v>
      </c>
      <c r="G14" s="16">
        <v>5105100</v>
      </c>
      <c r="H14" s="17">
        <v>27274</v>
      </c>
      <c r="I14" s="17">
        <f t="shared" si="0"/>
        <v>6545760</v>
      </c>
      <c r="J14" s="18">
        <f t="shared" si="4"/>
        <v>24097.5</v>
      </c>
      <c r="K14" s="18">
        <v>5783400</v>
      </c>
      <c r="L14" s="19"/>
      <c r="M14" s="19">
        <f t="shared" si="5"/>
        <v>0</v>
      </c>
      <c r="N14" s="20" t="s">
        <v>41</v>
      </c>
      <c r="O14" s="20">
        <v>52360</v>
      </c>
      <c r="P14" s="20">
        <v>7854000</v>
      </c>
      <c r="Q14" s="21">
        <f t="shared" si="3"/>
        <v>21271.25</v>
      </c>
      <c r="R14" s="22" t="s">
        <v>18</v>
      </c>
    </row>
    <row r="15" spans="1:19" ht="32.25" customHeight="1" x14ac:dyDescent="0.25">
      <c r="A15" s="11" t="s">
        <v>42</v>
      </c>
      <c r="B15" s="12" t="s">
        <v>43</v>
      </c>
      <c r="C15" s="13">
        <v>1000</v>
      </c>
      <c r="D15" s="24">
        <v>3350</v>
      </c>
      <c r="E15" s="15"/>
      <c r="F15" s="16"/>
      <c r="G15" s="16">
        <f t="shared" si="1"/>
        <v>0</v>
      </c>
      <c r="H15" s="25">
        <v>27291</v>
      </c>
      <c r="I15" s="25">
        <f t="shared" si="0"/>
        <v>27291000</v>
      </c>
      <c r="J15" s="18"/>
      <c r="K15" s="18">
        <f>+C15*J15</f>
        <v>0</v>
      </c>
      <c r="L15" s="19"/>
      <c r="M15" s="19">
        <f t="shared" si="5"/>
        <v>0</v>
      </c>
      <c r="N15" s="20"/>
      <c r="O15" s="20"/>
      <c r="P15" s="20">
        <f t="shared" si="2"/>
        <v>0</v>
      </c>
      <c r="Q15" s="21">
        <f t="shared" si="3"/>
        <v>27291</v>
      </c>
      <c r="R15" s="26" t="s">
        <v>21</v>
      </c>
      <c r="S15" s="1" t="s">
        <v>22</v>
      </c>
    </row>
    <row r="16" spans="1:19" ht="15" customHeight="1" x14ac:dyDescent="0.25">
      <c r="A16" s="11" t="s">
        <v>44</v>
      </c>
      <c r="B16" s="12" t="s">
        <v>28</v>
      </c>
      <c r="C16" s="13">
        <v>300</v>
      </c>
      <c r="D16" s="14">
        <v>5100</v>
      </c>
      <c r="E16" s="15"/>
      <c r="F16" s="16"/>
      <c r="G16" s="16">
        <f t="shared" si="1"/>
        <v>0</v>
      </c>
      <c r="H16" s="17">
        <v>8091</v>
      </c>
      <c r="I16" s="17">
        <f t="shared" si="0"/>
        <v>2427300</v>
      </c>
      <c r="J16" s="18">
        <f t="shared" ref="J16:J24" si="6">+K16/C16</f>
        <v>7952.1750000000002</v>
      </c>
      <c r="K16" s="18">
        <v>2385652.5</v>
      </c>
      <c r="L16" s="19"/>
      <c r="M16" s="19">
        <f t="shared" si="5"/>
        <v>0</v>
      </c>
      <c r="N16" s="20" t="s">
        <v>45</v>
      </c>
      <c r="O16" s="20">
        <f>+P16/C16</f>
        <v>9924.6</v>
      </c>
      <c r="P16" s="20">
        <v>2977380</v>
      </c>
      <c r="Q16" s="21">
        <f t="shared" si="3"/>
        <v>7952.1750000000002</v>
      </c>
      <c r="R16" s="22" t="s">
        <v>21</v>
      </c>
      <c r="S16" s="1" t="s">
        <v>22</v>
      </c>
    </row>
    <row r="17" spans="1:19" ht="15" customHeight="1" x14ac:dyDescent="0.25">
      <c r="A17" s="11" t="s">
        <v>46</v>
      </c>
      <c r="B17" s="12" t="s">
        <v>28</v>
      </c>
      <c r="C17" s="13">
        <v>20</v>
      </c>
      <c r="D17" s="14">
        <v>4700</v>
      </c>
      <c r="E17" s="15" t="s">
        <v>47</v>
      </c>
      <c r="F17" s="16">
        <f>+G17/C17</f>
        <v>4693.3500000000004</v>
      </c>
      <c r="G17" s="16">
        <v>93867</v>
      </c>
      <c r="H17" s="17">
        <v>7163</v>
      </c>
      <c r="I17" s="17">
        <f t="shared" si="0"/>
        <v>143260</v>
      </c>
      <c r="J17" s="18">
        <f t="shared" si="6"/>
        <v>6265.35</v>
      </c>
      <c r="K17" s="18">
        <v>125307</v>
      </c>
      <c r="L17" s="19"/>
      <c r="M17" s="19">
        <f t="shared" si="5"/>
        <v>0</v>
      </c>
      <c r="N17" s="20" t="s">
        <v>41</v>
      </c>
      <c r="O17" s="20">
        <f t="shared" ref="O17:O20" si="7">+P17/C17</f>
        <v>6206.7</v>
      </c>
      <c r="P17" s="20">
        <v>124134</v>
      </c>
      <c r="Q17" s="21">
        <f t="shared" si="3"/>
        <v>4693.3500000000004</v>
      </c>
      <c r="R17" s="22" t="s">
        <v>18</v>
      </c>
    </row>
    <row r="18" spans="1:19" ht="15" customHeight="1" x14ac:dyDescent="0.25">
      <c r="A18" s="11" t="s">
        <v>48</v>
      </c>
      <c r="B18" s="12" t="s">
        <v>28</v>
      </c>
      <c r="C18" s="13">
        <v>60</v>
      </c>
      <c r="D18" s="14">
        <v>4700</v>
      </c>
      <c r="E18" s="15" t="s">
        <v>47</v>
      </c>
      <c r="F18" s="16">
        <f t="shared" ref="F18:F21" si="8">+G18/C18</f>
        <v>5209.8166666666666</v>
      </c>
      <c r="G18" s="16">
        <v>312589</v>
      </c>
      <c r="H18" s="17">
        <v>7302</v>
      </c>
      <c r="I18" s="17">
        <f t="shared" si="0"/>
        <v>438120</v>
      </c>
      <c r="J18" s="18">
        <f t="shared" si="6"/>
        <v>6265.35</v>
      </c>
      <c r="K18" s="18">
        <v>375921</v>
      </c>
      <c r="L18" s="19"/>
      <c r="M18" s="19">
        <f t="shared" si="5"/>
        <v>0</v>
      </c>
      <c r="N18" s="20" t="s">
        <v>49</v>
      </c>
      <c r="O18" s="20">
        <f t="shared" si="7"/>
        <v>6283.2</v>
      </c>
      <c r="P18" s="20">
        <v>376992</v>
      </c>
      <c r="Q18" s="21">
        <f t="shared" si="3"/>
        <v>5209.8166666666666</v>
      </c>
      <c r="R18" s="22" t="s">
        <v>21</v>
      </c>
      <c r="S18" s="1" t="s">
        <v>22</v>
      </c>
    </row>
    <row r="19" spans="1:19" ht="15" customHeight="1" x14ac:dyDescent="0.25">
      <c r="A19" s="11" t="s">
        <v>50</v>
      </c>
      <c r="B19" s="12" t="s">
        <v>28</v>
      </c>
      <c r="C19" s="13">
        <v>80</v>
      </c>
      <c r="D19" s="14">
        <v>4700</v>
      </c>
      <c r="E19" s="15" t="s">
        <v>47</v>
      </c>
      <c r="F19" s="16">
        <f t="shared" si="8"/>
        <v>5305.0249999999996</v>
      </c>
      <c r="G19" s="16">
        <v>424402</v>
      </c>
      <c r="H19" s="17">
        <v>8338</v>
      </c>
      <c r="I19" s="17">
        <f t="shared" si="0"/>
        <v>667040</v>
      </c>
      <c r="J19" s="18">
        <f t="shared" si="6"/>
        <v>6265.35</v>
      </c>
      <c r="K19" s="18">
        <v>501228</v>
      </c>
      <c r="L19" s="19"/>
      <c r="M19" s="19">
        <f t="shared" si="5"/>
        <v>0</v>
      </c>
      <c r="N19" s="20" t="s">
        <v>51</v>
      </c>
      <c r="O19" s="20">
        <f t="shared" si="7"/>
        <v>8187.2</v>
      </c>
      <c r="P19" s="20">
        <v>654976</v>
      </c>
      <c r="Q19" s="21">
        <f t="shared" si="3"/>
        <v>5305.0249999999996</v>
      </c>
      <c r="R19" s="22" t="s">
        <v>21</v>
      </c>
      <c r="S19" s="1" t="s">
        <v>22</v>
      </c>
    </row>
    <row r="20" spans="1:19" ht="15" customHeight="1" x14ac:dyDescent="0.25">
      <c r="A20" s="11" t="s">
        <v>52</v>
      </c>
      <c r="B20" s="12" t="s">
        <v>28</v>
      </c>
      <c r="C20" s="13">
        <v>80</v>
      </c>
      <c r="D20" s="14">
        <v>4700</v>
      </c>
      <c r="E20" s="15" t="s">
        <v>47</v>
      </c>
      <c r="F20" s="16">
        <f t="shared" si="8"/>
        <v>5264.5625</v>
      </c>
      <c r="G20" s="16">
        <v>421165</v>
      </c>
      <c r="H20" s="17">
        <v>8524</v>
      </c>
      <c r="I20" s="17">
        <f t="shared" si="0"/>
        <v>681920</v>
      </c>
      <c r="J20" s="18">
        <f t="shared" si="6"/>
        <v>6265.35</v>
      </c>
      <c r="K20" s="18">
        <v>501228</v>
      </c>
      <c r="L20" s="19"/>
      <c r="M20" s="19">
        <f t="shared" si="5"/>
        <v>0</v>
      </c>
      <c r="N20" s="20" t="s">
        <v>49</v>
      </c>
      <c r="O20" s="20">
        <f t="shared" si="7"/>
        <v>7520.8</v>
      </c>
      <c r="P20" s="20">
        <v>601664</v>
      </c>
      <c r="Q20" s="21">
        <f t="shared" si="3"/>
        <v>5264.5625</v>
      </c>
      <c r="R20" s="22" t="s">
        <v>21</v>
      </c>
      <c r="S20" s="1" t="s">
        <v>22</v>
      </c>
    </row>
    <row r="21" spans="1:19" ht="15" customHeight="1" x14ac:dyDescent="0.25">
      <c r="A21" s="11" t="s">
        <v>53</v>
      </c>
      <c r="B21" s="12" t="s">
        <v>28</v>
      </c>
      <c r="C21" s="13">
        <v>80</v>
      </c>
      <c r="D21" s="14">
        <v>4700</v>
      </c>
      <c r="E21" s="15" t="s">
        <v>36</v>
      </c>
      <c r="F21" s="16">
        <f t="shared" si="8"/>
        <v>4612.4375</v>
      </c>
      <c r="G21" s="16">
        <v>368995</v>
      </c>
      <c r="H21" s="17"/>
      <c r="I21" s="17">
        <f t="shared" si="0"/>
        <v>0</v>
      </c>
      <c r="J21" s="18">
        <f t="shared" si="6"/>
        <v>6265.35</v>
      </c>
      <c r="K21" s="18">
        <v>501228</v>
      </c>
      <c r="L21" s="19"/>
      <c r="M21" s="19">
        <f t="shared" si="5"/>
        <v>0</v>
      </c>
      <c r="N21" s="20"/>
      <c r="O21" s="20"/>
      <c r="P21" s="20">
        <f t="shared" si="2"/>
        <v>0</v>
      </c>
      <c r="Q21" s="21">
        <f t="shared" si="3"/>
        <v>4612.4375</v>
      </c>
      <c r="R21" s="22" t="s">
        <v>18</v>
      </c>
    </row>
    <row r="22" spans="1:19" ht="15" customHeight="1" x14ac:dyDescent="0.25">
      <c r="A22" s="11" t="s">
        <v>54</v>
      </c>
      <c r="B22" s="12" t="s">
        <v>24</v>
      </c>
      <c r="C22" s="13">
        <v>30</v>
      </c>
      <c r="D22" s="14">
        <v>5200</v>
      </c>
      <c r="E22" s="15"/>
      <c r="F22" s="16"/>
      <c r="G22" s="16">
        <f t="shared" si="1"/>
        <v>0</v>
      </c>
      <c r="H22" s="17"/>
      <c r="I22" s="17">
        <f t="shared" si="0"/>
        <v>0</v>
      </c>
      <c r="J22" s="18">
        <f t="shared" si="6"/>
        <v>4819.5</v>
      </c>
      <c r="K22" s="18">
        <v>144585</v>
      </c>
      <c r="L22" s="19"/>
      <c r="M22" s="19">
        <f t="shared" si="5"/>
        <v>0</v>
      </c>
      <c r="N22" s="20"/>
      <c r="O22" s="20"/>
      <c r="P22" s="20">
        <f t="shared" si="2"/>
        <v>0</v>
      </c>
      <c r="Q22" s="21">
        <f t="shared" si="3"/>
        <v>4819.5</v>
      </c>
      <c r="R22" s="22" t="s">
        <v>18</v>
      </c>
    </row>
    <row r="23" spans="1:19" ht="15" customHeight="1" x14ac:dyDescent="0.25">
      <c r="A23" s="11" t="s">
        <v>55</v>
      </c>
      <c r="B23" s="12" t="s">
        <v>24</v>
      </c>
      <c r="C23" s="13">
        <v>60</v>
      </c>
      <c r="D23" s="14">
        <v>78800</v>
      </c>
      <c r="E23" s="15"/>
      <c r="F23" s="16"/>
      <c r="G23" s="16">
        <f t="shared" si="1"/>
        <v>0</v>
      </c>
      <c r="H23" s="17">
        <v>107517</v>
      </c>
      <c r="I23" s="17">
        <f t="shared" si="0"/>
        <v>6451020</v>
      </c>
      <c r="J23" s="18">
        <f t="shared" si="6"/>
        <v>128520</v>
      </c>
      <c r="K23" s="18">
        <v>7711200</v>
      </c>
      <c r="L23" s="19"/>
      <c r="M23" s="19">
        <f t="shared" si="5"/>
        <v>0</v>
      </c>
      <c r="N23" s="20"/>
      <c r="O23" s="20"/>
      <c r="P23" s="20">
        <f t="shared" si="2"/>
        <v>0</v>
      </c>
      <c r="Q23" s="21">
        <f t="shared" si="3"/>
        <v>107517</v>
      </c>
      <c r="R23" s="22" t="s">
        <v>21</v>
      </c>
      <c r="S23" s="1" t="s">
        <v>22</v>
      </c>
    </row>
    <row r="24" spans="1:19" ht="15" customHeight="1" x14ac:dyDescent="0.25">
      <c r="A24" s="11" t="s">
        <v>56</v>
      </c>
      <c r="B24" s="12" t="s">
        <v>28</v>
      </c>
      <c r="C24" s="13">
        <v>50</v>
      </c>
      <c r="D24" s="14">
        <v>18300</v>
      </c>
      <c r="E24" s="15"/>
      <c r="F24" s="16"/>
      <c r="G24" s="16">
        <f t="shared" si="1"/>
        <v>0</v>
      </c>
      <c r="H24" s="17"/>
      <c r="I24" s="17">
        <f t="shared" si="0"/>
        <v>0</v>
      </c>
      <c r="J24" s="18">
        <f t="shared" si="6"/>
        <v>16065</v>
      </c>
      <c r="K24" s="18">
        <v>803250</v>
      </c>
      <c r="L24" s="19"/>
      <c r="M24" s="19">
        <f t="shared" si="5"/>
        <v>0</v>
      </c>
      <c r="N24" s="20"/>
      <c r="O24" s="20"/>
      <c r="P24" s="20">
        <f t="shared" si="2"/>
        <v>0</v>
      </c>
      <c r="Q24" s="21">
        <f t="shared" si="3"/>
        <v>16065</v>
      </c>
      <c r="R24" s="22" t="s">
        <v>18</v>
      </c>
    </row>
    <row r="25" spans="1:19" ht="15" customHeight="1" x14ac:dyDescent="0.25">
      <c r="A25" s="11" t="s">
        <v>57</v>
      </c>
      <c r="B25" s="12" t="s">
        <v>58</v>
      </c>
      <c r="C25" s="13">
        <v>150</v>
      </c>
      <c r="D25" s="14">
        <v>70800</v>
      </c>
      <c r="E25" s="15" t="s">
        <v>59</v>
      </c>
      <c r="F25" s="16">
        <f>+G25/C25</f>
        <v>68805.8</v>
      </c>
      <c r="G25" s="16">
        <v>10320870</v>
      </c>
      <c r="H25" s="17"/>
      <c r="I25" s="17">
        <f t="shared" si="0"/>
        <v>0</v>
      </c>
      <c r="J25" s="18"/>
      <c r="K25" s="18">
        <f>+C25*J25</f>
        <v>0</v>
      </c>
      <c r="L25" s="19">
        <f>+M25/C25</f>
        <v>62282.22</v>
      </c>
      <c r="M25" s="19">
        <v>9342333</v>
      </c>
      <c r="N25" s="20"/>
      <c r="O25" s="20"/>
      <c r="P25" s="20">
        <f t="shared" si="2"/>
        <v>0</v>
      </c>
      <c r="Q25" s="21">
        <f t="shared" si="3"/>
        <v>62282.22</v>
      </c>
      <c r="R25" s="22" t="s">
        <v>18</v>
      </c>
    </row>
    <row r="26" spans="1:19" ht="15" customHeight="1" x14ac:dyDescent="0.25">
      <c r="A26" s="11" t="s">
        <v>60</v>
      </c>
      <c r="B26" s="12" t="s">
        <v>58</v>
      </c>
      <c r="C26" s="13">
        <v>150</v>
      </c>
      <c r="D26" s="14">
        <v>60000</v>
      </c>
      <c r="E26" s="15" t="s">
        <v>61</v>
      </c>
      <c r="F26" s="16">
        <f>+G26/C26</f>
        <v>59328.639999999999</v>
      </c>
      <c r="G26" s="16">
        <v>8899296</v>
      </c>
      <c r="H26" s="17"/>
      <c r="I26" s="17">
        <f t="shared" si="0"/>
        <v>0</v>
      </c>
      <c r="J26" s="18">
        <f>+K26/C26</f>
        <v>89964</v>
      </c>
      <c r="K26" s="18">
        <v>13494600</v>
      </c>
      <c r="L26" s="19">
        <f>+M26/C26</f>
        <v>59500</v>
      </c>
      <c r="M26" s="19">
        <v>8925000</v>
      </c>
      <c r="N26" s="20" t="s">
        <v>49</v>
      </c>
      <c r="O26" s="20">
        <f>+P26/C26</f>
        <v>87584</v>
      </c>
      <c r="P26" s="20">
        <v>13137600</v>
      </c>
      <c r="Q26" s="21">
        <f t="shared" si="3"/>
        <v>59328.639999999999</v>
      </c>
      <c r="R26" s="22" t="s">
        <v>18</v>
      </c>
    </row>
    <row r="27" spans="1:19" ht="15" customHeight="1" x14ac:dyDescent="0.25">
      <c r="A27" s="11" t="s">
        <v>62</v>
      </c>
      <c r="B27" s="12" t="s">
        <v>58</v>
      </c>
      <c r="C27" s="13">
        <v>100</v>
      </c>
      <c r="D27" s="14">
        <v>45000</v>
      </c>
      <c r="E27" s="15"/>
      <c r="F27" s="16"/>
      <c r="G27" s="16">
        <f t="shared" si="1"/>
        <v>0</v>
      </c>
      <c r="H27" s="17"/>
      <c r="I27" s="17">
        <f t="shared" si="0"/>
        <v>0</v>
      </c>
      <c r="J27" s="18">
        <f>+K27/C27</f>
        <v>89964</v>
      </c>
      <c r="K27" s="18">
        <v>8996400</v>
      </c>
      <c r="L27" s="19"/>
      <c r="M27" s="19">
        <f>+C27*L27</f>
        <v>0</v>
      </c>
      <c r="N27" s="20"/>
      <c r="O27" s="20"/>
      <c r="P27" s="20">
        <f t="shared" si="2"/>
        <v>0</v>
      </c>
      <c r="Q27" s="21">
        <f t="shared" si="3"/>
        <v>89964</v>
      </c>
      <c r="R27" s="22" t="s">
        <v>21</v>
      </c>
      <c r="S27" s="1" t="s">
        <v>22</v>
      </c>
    </row>
    <row r="28" spans="1:19" ht="15" customHeight="1" x14ac:dyDescent="0.25">
      <c r="A28" s="11" t="s">
        <v>63</v>
      </c>
      <c r="B28" s="12" t="s">
        <v>64</v>
      </c>
      <c r="C28" s="13">
        <v>60</v>
      </c>
      <c r="D28" s="14">
        <v>64155</v>
      </c>
      <c r="E28" s="15"/>
      <c r="F28" s="16"/>
      <c r="G28" s="16">
        <f t="shared" si="1"/>
        <v>0</v>
      </c>
      <c r="H28" s="17"/>
      <c r="I28" s="17">
        <f t="shared" si="0"/>
        <v>0</v>
      </c>
      <c r="J28" s="18">
        <f>+K28/C28</f>
        <v>81000</v>
      </c>
      <c r="K28" s="18">
        <v>4860000</v>
      </c>
      <c r="L28" s="19"/>
      <c r="M28" s="19">
        <f>+C28*L28</f>
        <v>0</v>
      </c>
      <c r="N28" s="20" t="s">
        <v>65</v>
      </c>
      <c r="O28" s="20">
        <f>+P28/C28</f>
        <v>64153</v>
      </c>
      <c r="P28" s="20">
        <v>3849180</v>
      </c>
      <c r="Q28" s="21">
        <f t="shared" si="3"/>
        <v>64153</v>
      </c>
      <c r="R28" s="22" t="s">
        <v>18</v>
      </c>
    </row>
    <row r="29" spans="1:19" ht="15" customHeight="1" x14ac:dyDescent="0.25">
      <c r="A29" s="11" t="s">
        <v>66</v>
      </c>
      <c r="B29" s="12" t="s">
        <v>67</v>
      </c>
      <c r="C29" s="13">
        <v>6</v>
      </c>
      <c r="D29" s="14">
        <v>79100</v>
      </c>
      <c r="E29" s="15"/>
      <c r="F29" s="16"/>
      <c r="G29" s="16">
        <f t="shared" si="1"/>
        <v>0</v>
      </c>
      <c r="H29" s="17">
        <v>105099</v>
      </c>
      <c r="I29" s="17">
        <f t="shared" si="0"/>
        <v>630594</v>
      </c>
      <c r="J29" s="18"/>
      <c r="K29" s="18">
        <f>+C29*J29</f>
        <v>0</v>
      </c>
      <c r="L29" s="19"/>
      <c r="M29" s="19">
        <f>+C29*L29</f>
        <v>0</v>
      </c>
      <c r="N29" s="20"/>
      <c r="O29" s="20"/>
      <c r="P29" s="20">
        <f t="shared" si="2"/>
        <v>0</v>
      </c>
      <c r="Q29" s="21">
        <f t="shared" si="3"/>
        <v>105099</v>
      </c>
      <c r="R29" s="22" t="s">
        <v>21</v>
      </c>
      <c r="S29" s="1" t="s">
        <v>22</v>
      </c>
    </row>
    <row r="30" spans="1:19" ht="15" customHeight="1" x14ac:dyDescent="0.25">
      <c r="A30" s="11" t="s">
        <v>68</v>
      </c>
      <c r="B30" s="12" t="s">
        <v>43</v>
      </c>
      <c r="C30" s="13">
        <v>600</v>
      </c>
      <c r="D30" s="14">
        <v>3350</v>
      </c>
      <c r="E30" s="15"/>
      <c r="F30" s="16"/>
      <c r="G30" s="16">
        <f t="shared" si="1"/>
        <v>0</v>
      </c>
      <c r="H30" s="17">
        <v>3836</v>
      </c>
      <c r="I30" s="17">
        <f t="shared" si="0"/>
        <v>2301600</v>
      </c>
      <c r="J30" s="18"/>
      <c r="K30" s="18">
        <f>+C30*J30</f>
        <v>0</v>
      </c>
      <c r="L30" s="19"/>
      <c r="M30" s="19">
        <f>+C30*L30</f>
        <v>0</v>
      </c>
      <c r="N30" s="20"/>
      <c r="O30" s="20"/>
      <c r="P30" s="20">
        <f t="shared" si="2"/>
        <v>0</v>
      </c>
      <c r="Q30" s="21">
        <f t="shared" si="3"/>
        <v>3836</v>
      </c>
      <c r="R30" s="22" t="s">
        <v>21</v>
      </c>
      <c r="S30" s="1" t="s">
        <v>22</v>
      </c>
    </row>
    <row r="31" spans="1:19" ht="15" customHeight="1" x14ac:dyDescent="0.25">
      <c r="A31" s="11" t="s">
        <v>69</v>
      </c>
      <c r="B31" s="12" t="s">
        <v>43</v>
      </c>
      <c r="C31" s="13">
        <v>1000</v>
      </c>
      <c r="D31" s="14">
        <v>3050</v>
      </c>
      <c r="E31" s="15"/>
      <c r="F31" s="16"/>
      <c r="G31" s="16">
        <f t="shared" si="1"/>
        <v>0</v>
      </c>
      <c r="H31" s="17">
        <v>3153</v>
      </c>
      <c r="I31" s="17">
        <f t="shared" si="0"/>
        <v>3153000</v>
      </c>
      <c r="J31" s="18"/>
      <c r="K31" s="18">
        <f>+C31*J31</f>
        <v>0</v>
      </c>
      <c r="L31" s="19"/>
      <c r="M31" s="19">
        <f>+C31*L31</f>
        <v>0</v>
      </c>
      <c r="N31" s="20"/>
      <c r="O31" s="20"/>
      <c r="P31" s="20">
        <f t="shared" si="2"/>
        <v>0</v>
      </c>
      <c r="Q31" s="21">
        <f t="shared" si="3"/>
        <v>3153</v>
      </c>
      <c r="R31" s="22" t="s">
        <v>21</v>
      </c>
      <c r="S31" s="1" t="s">
        <v>22</v>
      </c>
    </row>
    <row r="32" spans="1:19" x14ac:dyDescent="0.25">
      <c r="F32" s="28"/>
      <c r="G32" s="29">
        <f>SUM(G5:G31)</f>
        <v>28881492</v>
      </c>
      <c r="H32" s="28"/>
      <c r="I32" s="29">
        <f>SUM(I5:I31)</f>
        <v>66077114</v>
      </c>
      <c r="J32" s="28"/>
      <c r="K32" s="30">
        <f>SUM(K5:K31)</f>
        <v>55948056.75</v>
      </c>
      <c r="L32" s="28"/>
      <c r="M32" s="29">
        <f>SUM(M5:M31)</f>
        <v>22210347</v>
      </c>
      <c r="N32" s="31"/>
      <c r="O32" s="31"/>
      <c r="P32" s="29">
        <f>SUM(P5:P31)</f>
        <v>33665123</v>
      </c>
    </row>
    <row r="33" spans="6:7" x14ac:dyDescent="0.25">
      <c r="F33" s="28"/>
      <c r="G33" s="28"/>
    </row>
    <row r="34" spans="6:7" x14ac:dyDescent="0.25">
      <c r="F34" s="28"/>
      <c r="G34" s="28"/>
    </row>
    <row r="35" spans="6:7" x14ac:dyDescent="0.25">
      <c r="F35" s="28"/>
      <c r="G35" s="28"/>
    </row>
    <row r="36" spans="6:7" x14ac:dyDescent="0.25">
      <c r="F36" s="28"/>
      <c r="G36" s="28"/>
    </row>
  </sheetData>
  <mergeCells count="7">
    <mergeCell ref="Q3:R3"/>
    <mergeCell ref="A3:D3"/>
    <mergeCell ref="E3:G3"/>
    <mergeCell ref="H3:I3"/>
    <mergeCell ref="J3:K3"/>
    <mergeCell ref="L3:M3"/>
    <mergeCell ref="N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9"/>
  <sheetViews>
    <sheetView tabSelected="1" workbookViewId="0">
      <selection activeCell="A40" sqref="A40"/>
    </sheetView>
  </sheetViews>
  <sheetFormatPr baseColWidth="10" defaultRowHeight="15" x14ac:dyDescent="0.25"/>
  <cols>
    <col min="1" max="1" width="44.42578125" customWidth="1"/>
    <col min="2" max="2" width="16.140625" bestFit="1" customWidth="1"/>
    <col min="5" max="5" width="21.28515625" customWidth="1"/>
  </cols>
  <sheetData>
    <row r="4" spans="1:6" ht="15" customHeight="1" x14ac:dyDescent="0.25">
      <c r="A4" s="33" t="s">
        <v>70</v>
      </c>
      <c r="B4" s="1"/>
      <c r="C4" s="1"/>
      <c r="D4" s="1"/>
      <c r="E4" s="27"/>
      <c r="F4" s="1"/>
    </row>
    <row r="5" spans="1:6" ht="15" customHeight="1" x14ac:dyDescent="0.25">
      <c r="A5" s="34" t="s">
        <v>6</v>
      </c>
      <c r="B5" s="34" t="s">
        <v>7</v>
      </c>
      <c r="C5" s="34" t="s">
        <v>8</v>
      </c>
      <c r="D5" s="35" t="s">
        <v>10</v>
      </c>
      <c r="E5" s="34" t="s">
        <v>11</v>
      </c>
      <c r="F5" s="34" t="s">
        <v>12</v>
      </c>
    </row>
    <row r="6" spans="1:6" ht="15" customHeight="1" x14ac:dyDescent="0.25">
      <c r="A6" s="36" t="s">
        <v>23</v>
      </c>
      <c r="B6" s="37" t="s">
        <v>24</v>
      </c>
      <c r="C6" s="38">
        <v>120</v>
      </c>
      <c r="D6" s="39" t="s">
        <v>25</v>
      </c>
      <c r="E6" s="40">
        <f>+F6/C6</f>
        <v>10535</v>
      </c>
      <c r="F6" s="40">
        <v>1264200</v>
      </c>
    </row>
    <row r="7" spans="1:6" ht="15" customHeight="1" x14ac:dyDescent="0.25">
      <c r="A7" s="36" t="s">
        <v>39</v>
      </c>
      <c r="B7" s="37" t="s">
        <v>40</v>
      </c>
      <c r="C7" s="38">
        <v>240</v>
      </c>
      <c r="D7" s="39" t="s">
        <v>17</v>
      </c>
      <c r="E7" s="40">
        <f>+F7/C7</f>
        <v>21271.25</v>
      </c>
      <c r="F7" s="40">
        <v>5105100</v>
      </c>
    </row>
    <row r="8" spans="1:6" ht="15" customHeight="1" x14ac:dyDescent="0.25">
      <c r="A8" s="36" t="s">
        <v>46</v>
      </c>
      <c r="B8" s="37" t="s">
        <v>28</v>
      </c>
      <c r="C8" s="38">
        <v>20</v>
      </c>
      <c r="D8" s="39" t="s">
        <v>47</v>
      </c>
      <c r="E8" s="40">
        <f t="shared" ref="E8:E9" si="0">+F8/C8</f>
        <v>4693.3500000000004</v>
      </c>
      <c r="F8" s="40">
        <v>93867</v>
      </c>
    </row>
    <row r="9" spans="1:6" ht="15" customHeight="1" x14ac:dyDescent="0.25">
      <c r="A9" s="36" t="s">
        <v>53</v>
      </c>
      <c r="B9" s="37" t="s">
        <v>28</v>
      </c>
      <c r="C9" s="38">
        <v>80</v>
      </c>
      <c r="D9" s="39" t="s">
        <v>36</v>
      </c>
      <c r="E9" s="40">
        <f t="shared" si="0"/>
        <v>4612.4375</v>
      </c>
      <c r="F9" s="40">
        <v>368995</v>
      </c>
    </row>
    <row r="10" spans="1:6" ht="15" customHeight="1" x14ac:dyDescent="0.25">
      <c r="A10" s="36" t="s">
        <v>60</v>
      </c>
      <c r="B10" s="37" t="s">
        <v>58</v>
      </c>
      <c r="C10" s="38">
        <v>150</v>
      </c>
      <c r="D10" s="39" t="s">
        <v>61</v>
      </c>
      <c r="E10" s="40">
        <f>+F10/C10</f>
        <v>59328.639999999999</v>
      </c>
      <c r="F10" s="40">
        <v>8899296</v>
      </c>
    </row>
    <row r="11" spans="1:6" ht="15" customHeight="1" x14ac:dyDescent="0.25">
      <c r="A11" s="41"/>
      <c r="B11" s="41"/>
      <c r="C11" s="41"/>
      <c r="D11" s="41"/>
      <c r="E11" s="10" t="s">
        <v>71</v>
      </c>
      <c r="F11" s="42">
        <f>SUM(F6:F10)</f>
        <v>15731458</v>
      </c>
    </row>
    <row r="12" spans="1:6" ht="15" customHeight="1" x14ac:dyDescent="0.25">
      <c r="A12" s="41"/>
      <c r="B12" s="41"/>
      <c r="C12" s="41"/>
      <c r="D12" s="41"/>
      <c r="E12" s="43"/>
      <c r="F12" s="44"/>
    </row>
    <row r="13" spans="1:6" ht="15" customHeight="1" x14ac:dyDescent="0.25">
      <c r="A13" s="33" t="s">
        <v>3</v>
      </c>
      <c r="B13" s="41"/>
      <c r="C13" s="41"/>
      <c r="D13" s="41"/>
      <c r="E13" s="43"/>
      <c r="F13" s="41"/>
    </row>
    <row r="14" spans="1:6" ht="15" customHeight="1" x14ac:dyDescent="0.25">
      <c r="A14" s="45" t="s">
        <v>6</v>
      </c>
      <c r="B14" s="45" t="s">
        <v>7</v>
      </c>
      <c r="C14" s="45" t="s">
        <v>8</v>
      </c>
      <c r="D14" s="45" t="s">
        <v>11</v>
      </c>
      <c r="E14" s="45" t="s">
        <v>12</v>
      </c>
      <c r="F14" s="41"/>
    </row>
    <row r="15" spans="1:6" ht="15" customHeight="1" x14ac:dyDescent="0.25">
      <c r="A15" s="46" t="s">
        <v>34</v>
      </c>
      <c r="B15" s="47" t="s">
        <v>35</v>
      </c>
      <c r="C15" s="48">
        <v>1</v>
      </c>
      <c r="D15" s="49">
        <f>+E15/C15</f>
        <v>473917.5</v>
      </c>
      <c r="E15" s="49">
        <v>473917.5</v>
      </c>
      <c r="F15" s="41"/>
    </row>
    <row r="16" spans="1:6" ht="15" customHeight="1" x14ac:dyDescent="0.25">
      <c r="A16" s="46" t="s">
        <v>54</v>
      </c>
      <c r="B16" s="47" t="s">
        <v>24</v>
      </c>
      <c r="C16" s="48">
        <v>30</v>
      </c>
      <c r="D16" s="49">
        <f>+E16/C16</f>
        <v>4819.5</v>
      </c>
      <c r="E16" s="49">
        <v>144585</v>
      </c>
      <c r="F16" s="41"/>
    </row>
    <row r="17" spans="1:6" ht="15" customHeight="1" x14ac:dyDescent="0.25">
      <c r="A17" s="46" t="s">
        <v>56</v>
      </c>
      <c r="B17" s="47" t="s">
        <v>28</v>
      </c>
      <c r="C17" s="48">
        <v>50</v>
      </c>
      <c r="D17" s="49">
        <f>+E17/C17</f>
        <v>16065</v>
      </c>
      <c r="E17" s="49">
        <v>803250</v>
      </c>
      <c r="F17" s="41"/>
    </row>
    <row r="18" spans="1:6" ht="15" customHeight="1" x14ac:dyDescent="0.25">
      <c r="A18" s="41"/>
      <c r="B18" s="41"/>
      <c r="C18" s="41"/>
      <c r="D18" s="10" t="s">
        <v>71</v>
      </c>
      <c r="E18" s="50">
        <f>SUM(E15:E17)</f>
        <v>1421752.5</v>
      </c>
      <c r="F18" s="41"/>
    </row>
    <row r="19" spans="1:6" ht="15" customHeight="1" x14ac:dyDescent="0.25">
      <c r="A19" s="41"/>
      <c r="B19" s="41"/>
      <c r="C19" s="41"/>
      <c r="D19" s="41"/>
      <c r="E19" s="43"/>
      <c r="F19" s="41"/>
    </row>
    <row r="20" spans="1:6" ht="15" customHeight="1" x14ac:dyDescent="0.25">
      <c r="A20" s="33" t="s">
        <v>4</v>
      </c>
      <c r="B20" s="41"/>
      <c r="C20" s="41"/>
      <c r="D20" s="41"/>
      <c r="E20" s="43"/>
      <c r="F20" s="41"/>
    </row>
    <row r="21" spans="1:6" ht="15" customHeight="1" x14ac:dyDescent="0.25">
      <c r="A21" s="45" t="s">
        <v>6</v>
      </c>
      <c r="B21" s="45" t="s">
        <v>7</v>
      </c>
      <c r="C21" s="45" t="s">
        <v>8</v>
      </c>
      <c r="D21" s="45" t="s">
        <v>11</v>
      </c>
      <c r="E21" s="45" t="s">
        <v>12</v>
      </c>
      <c r="F21" s="41"/>
    </row>
    <row r="22" spans="1:6" ht="15" customHeight="1" x14ac:dyDescent="0.25">
      <c r="A22" s="46" t="s">
        <v>15</v>
      </c>
      <c r="B22" s="47" t="s">
        <v>16</v>
      </c>
      <c r="C22" s="48">
        <v>92</v>
      </c>
      <c r="D22" s="51">
        <f>+E22/C22</f>
        <v>9112</v>
      </c>
      <c r="E22" s="51">
        <v>838304</v>
      </c>
      <c r="F22" s="41"/>
    </row>
    <row r="23" spans="1:6" ht="15" customHeight="1" x14ac:dyDescent="0.25">
      <c r="A23" s="46" t="s">
        <v>32</v>
      </c>
      <c r="B23" s="47" t="s">
        <v>28</v>
      </c>
      <c r="C23" s="48">
        <v>100</v>
      </c>
      <c r="D23" s="51">
        <f t="shared" ref="D23:D25" si="1">+E23/C23</f>
        <v>14089.6</v>
      </c>
      <c r="E23" s="51">
        <v>1408960</v>
      </c>
      <c r="F23" s="41"/>
    </row>
    <row r="24" spans="1:6" ht="15" customHeight="1" x14ac:dyDescent="0.25">
      <c r="A24" s="46" t="s">
        <v>33</v>
      </c>
      <c r="B24" s="47" t="s">
        <v>28</v>
      </c>
      <c r="C24" s="48">
        <v>100</v>
      </c>
      <c r="D24" s="51">
        <f t="shared" si="1"/>
        <v>16957.5</v>
      </c>
      <c r="E24" s="51">
        <v>1695750</v>
      </c>
      <c r="F24" s="41"/>
    </row>
    <row r="25" spans="1:6" ht="15" customHeight="1" x14ac:dyDescent="0.25">
      <c r="A25" s="46" t="s">
        <v>57</v>
      </c>
      <c r="B25" s="47" t="s">
        <v>58</v>
      </c>
      <c r="C25" s="48">
        <v>150</v>
      </c>
      <c r="D25" s="51">
        <f t="shared" si="1"/>
        <v>62282.22</v>
      </c>
      <c r="E25" s="51">
        <v>9342333</v>
      </c>
      <c r="F25" s="41"/>
    </row>
    <row r="26" spans="1:6" ht="15" customHeight="1" x14ac:dyDescent="0.25">
      <c r="A26" s="41"/>
      <c r="B26" s="41"/>
      <c r="C26" s="41"/>
      <c r="D26" s="10" t="s">
        <v>71</v>
      </c>
      <c r="E26" s="52">
        <f>SUM(E22:E25)</f>
        <v>13285347</v>
      </c>
      <c r="F26" s="41"/>
    </row>
    <row r="27" spans="1:6" ht="15" customHeight="1" x14ac:dyDescent="0.25">
      <c r="A27" s="41"/>
      <c r="B27" s="41"/>
      <c r="C27" s="41"/>
      <c r="D27" s="41"/>
      <c r="E27" s="43"/>
      <c r="F27" s="41"/>
    </row>
    <row r="28" spans="1:6" ht="15" customHeight="1" x14ac:dyDescent="0.25">
      <c r="A28" s="33" t="s">
        <v>5</v>
      </c>
      <c r="B28" s="41"/>
      <c r="C28" s="41"/>
      <c r="D28" s="41"/>
      <c r="E28" s="43"/>
      <c r="F28" s="41"/>
    </row>
    <row r="29" spans="1:6" ht="15" customHeight="1" x14ac:dyDescent="0.25">
      <c r="A29" s="45" t="s">
        <v>6</v>
      </c>
      <c r="B29" s="45" t="s">
        <v>7</v>
      </c>
      <c r="C29" s="45" t="s">
        <v>8</v>
      </c>
      <c r="D29" s="45" t="s">
        <v>10</v>
      </c>
      <c r="E29" s="45" t="s">
        <v>11</v>
      </c>
      <c r="F29" s="45" t="s">
        <v>12</v>
      </c>
    </row>
    <row r="30" spans="1:6" ht="15" customHeight="1" x14ac:dyDescent="0.25">
      <c r="A30" s="46" t="s">
        <v>63</v>
      </c>
      <c r="B30" s="47" t="s">
        <v>64</v>
      </c>
      <c r="C30" s="48">
        <v>60</v>
      </c>
      <c r="D30" s="51" t="s">
        <v>65</v>
      </c>
      <c r="E30" s="51">
        <f>+F30/C30</f>
        <v>64153</v>
      </c>
      <c r="F30" s="51">
        <v>3849180</v>
      </c>
    </row>
    <row r="31" spans="1:6" ht="15" customHeight="1" x14ac:dyDescent="0.25">
      <c r="A31" s="41"/>
      <c r="B31" s="41"/>
      <c r="C31" s="41"/>
      <c r="D31" s="41"/>
      <c r="E31" s="10" t="s">
        <v>71</v>
      </c>
      <c r="F31" s="53">
        <f>SUM(F30)</f>
        <v>3849180</v>
      </c>
    </row>
    <row r="32" spans="1:6" ht="15" customHeight="1" x14ac:dyDescent="0.25">
      <c r="A32" s="41"/>
      <c r="B32" s="41"/>
      <c r="C32" s="41"/>
      <c r="D32" s="41"/>
      <c r="E32" s="43"/>
      <c r="F32" s="41"/>
    </row>
    <row r="33" spans="1:6" ht="15" customHeight="1" x14ac:dyDescent="0.25">
      <c r="A33" s="41"/>
      <c r="B33" s="41"/>
      <c r="C33" s="41"/>
      <c r="D33" s="41"/>
      <c r="E33" s="43"/>
      <c r="F33" s="41"/>
    </row>
    <row r="34" spans="1:6" ht="15" customHeight="1" x14ac:dyDescent="0.25">
      <c r="A34" s="57" t="s">
        <v>72</v>
      </c>
      <c r="B34" s="1"/>
      <c r="C34" s="1"/>
      <c r="D34" s="1"/>
      <c r="E34" s="27"/>
      <c r="F34" s="1"/>
    </row>
    <row r="35" spans="1:6" ht="15" customHeight="1" x14ac:dyDescent="0.25">
      <c r="A35" s="2" t="s">
        <v>6</v>
      </c>
      <c r="B35" s="2" t="s">
        <v>7</v>
      </c>
      <c r="C35" s="2" t="s">
        <v>8</v>
      </c>
      <c r="D35" s="69" t="s">
        <v>14</v>
      </c>
      <c r="E35" s="69"/>
      <c r="F35" s="1"/>
    </row>
    <row r="36" spans="1:6" ht="15" customHeight="1" x14ac:dyDescent="0.25">
      <c r="A36" s="11" t="s">
        <v>19</v>
      </c>
      <c r="B36" s="12" t="s">
        <v>20</v>
      </c>
      <c r="C36" s="13">
        <v>240</v>
      </c>
      <c r="D36" s="68" t="s">
        <v>73</v>
      </c>
      <c r="E36" s="68"/>
      <c r="F36" s="1"/>
    </row>
    <row r="37" spans="1:6" ht="15" customHeight="1" x14ac:dyDescent="0.25">
      <c r="A37" s="11" t="s">
        <v>27</v>
      </c>
      <c r="B37" s="12" t="s">
        <v>28</v>
      </c>
      <c r="C37" s="13">
        <v>5000</v>
      </c>
      <c r="D37" s="68" t="s">
        <v>73</v>
      </c>
      <c r="E37" s="68"/>
      <c r="F37" s="1"/>
    </row>
    <row r="38" spans="1:6" ht="15" customHeight="1" x14ac:dyDescent="0.25">
      <c r="A38" s="11" t="s">
        <v>31</v>
      </c>
      <c r="B38" s="12" t="s">
        <v>28</v>
      </c>
      <c r="C38" s="13">
        <v>100</v>
      </c>
      <c r="D38" s="68" t="s">
        <v>73</v>
      </c>
      <c r="E38" s="68"/>
      <c r="F38" s="1"/>
    </row>
    <row r="39" spans="1:6" ht="15" customHeight="1" x14ac:dyDescent="0.25">
      <c r="A39" s="11" t="s">
        <v>38</v>
      </c>
      <c r="B39" s="12" t="s">
        <v>24</v>
      </c>
      <c r="C39" s="13">
        <v>30</v>
      </c>
      <c r="D39" s="68" t="s">
        <v>73</v>
      </c>
      <c r="E39" s="68"/>
      <c r="F39" s="41"/>
    </row>
    <row r="40" spans="1:6" s="55" customFormat="1" ht="30" x14ac:dyDescent="0.25">
      <c r="A40" s="56" t="s">
        <v>74</v>
      </c>
      <c r="B40" s="13" t="s">
        <v>43</v>
      </c>
      <c r="C40" s="13">
        <v>1000</v>
      </c>
      <c r="D40" s="70" t="s">
        <v>73</v>
      </c>
      <c r="E40" s="71"/>
      <c r="F40" s="54"/>
    </row>
    <row r="41" spans="1:6" ht="15" customHeight="1" x14ac:dyDescent="0.25">
      <c r="A41" s="11" t="s">
        <v>44</v>
      </c>
      <c r="B41" s="12" t="s">
        <v>28</v>
      </c>
      <c r="C41" s="13">
        <v>300</v>
      </c>
      <c r="D41" s="68" t="s">
        <v>73</v>
      </c>
      <c r="E41" s="68"/>
      <c r="F41" s="41"/>
    </row>
    <row r="42" spans="1:6" ht="15" customHeight="1" x14ac:dyDescent="0.25">
      <c r="A42" s="11" t="s">
        <v>48</v>
      </c>
      <c r="B42" s="12" t="s">
        <v>28</v>
      </c>
      <c r="C42" s="13">
        <v>60</v>
      </c>
      <c r="D42" s="68" t="s">
        <v>73</v>
      </c>
      <c r="E42" s="68"/>
      <c r="F42" s="41"/>
    </row>
    <row r="43" spans="1:6" ht="15" customHeight="1" x14ac:dyDescent="0.25">
      <c r="A43" s="11" t="s">
        <v>50</v>
      </c>
      <c r="B43" s="12" t="s">
        <v>28</v>
      </c>
      <c r="C43" s="13">
        <v>80</v>
      </c>
      <c r="D43" s="68" t="s">
        <v>73</v>
      </c>
      <c r="E43" s="68"/>
      <c r="F43" s="41"/>
    </row>
    <row r="44" spans="1:6" ht="15" customHeight="1" x14ac:dyDescent="0.25">
      <c r="A44" s="11" t="s">
        <v>52</v>
      </c>
      <c r="B44" s="12" t="s">
        <v>28</v>
      </c>
      <c r="C44" s="13">
        <v>80</v>
      </c>
      <c r="D44" s="68" t="s">
        <v>73</v>
      </c>
      <c r="E44" s="68"/>
      <c r="F44" s="41"/>
    </row>
    <row r="45" spans="1:6" ht="15" customHeight="1" x14ac:dyDescent="0.25">
      <c r="A45" s="11" t="s">
        <v>55</v>
      </c>
      <c r="B45" s="12" t="s">
        <v>24</v>
      </c>
      <c r="C45" s="13">
        <v>60</v>
      </c>
      <c r="D45" s="68" t="s">
        <v>73</v>
      </c>
      <c r="E45" s="68"/>
      <c r="F45" s="41"/>
    </row>
    <row r="46" spans="1:6" ht="15" customHeight="1" x14ac:dyDescent="0.25">
      <c r="A46" s="11" t="s">
        <v>62</v>
      </c>
      <c r="B46" s="12" t="s">
        <v>58</v>
      </c>
      <c r="C46" s="13">
        <v>100</v>
      </c>
      <c r="D46" s="68" t="s">
        <v>73</v>
      </c>
      <c r="E46" s="68"/>
      <c r="F46" s="41"/>
    </row>
    <row r="47" spans="1:6" ht="15" customHeight="1" x14ac:dyDescent="0.25">
      <c r="A47" s="11" t="s">
        <v>66</v>
      </c>
      <c r="B47" s="12" t="s">
        <v>67</v>
      </c>
      <c r="C47" s="13">
        <v>6</v>
      </c>
      <c r="D47" s="68" t="s">
        <v>73</v>
      </c>
      <c r="E47" s="68"/>
      <c r="F47" s="41"/>
    </row>
    <row r="48" spans="1:6" ht="15" customHeight="1" x14ac:dyDescent="0.25">
      <c r="A48" s="11" t="s">
        <v>68</v>
      </c>
      <c r="B48" s="12" t="s">
        <v>43</v>
      </c>
      <c r="C48" s="13">
        <v>600</v>
      </c>
      <c r="D48" s="68" t="s">
        <v>73</v>
      </c>
      <c r="E48" s="68"/>
      <c r="F48" s="41"/>
    </row>
    <row r="49" spans="1:6" ht="15" customHeight="1" x14ac:dyDescent="0.25">
      <c r="A49" s="11" t="s">
        <v>69</v>
      </c>
      <c r="B49" s="12" t="s">
        <v>43</v>
      </c>
      <c r="C49" s="13">
        <v>1000</v>
      </c>
      <c r="D49" s="68" t="s">
        <v>73</v>
      </c>
      <c r="E49" s="68"/>
      <c r="F49" s="41"/>
    </row>
  </sheetData>
  <mergeCells count="15">
    <mergeCell ref="D40:E40"/>
    <mergeCell ref="D35:E35"/>
    <mergeCell ref="D36:E36"/>
    <mergeCell ref="D37:E37"/>
    <mergeCell ref="D38:E38"/>
    <mergeCell ref="D39:E39"/>
    <mergeCell ref="D47:E47"/>
    <mergeCell ref="D48:E48"/>
    <mergeCell ref="D49:E49"/>
    <mergeCell ref="D41:E41"/>
    <mergeCell ref="D42:E42"/>
    <mergeCell ref="D43:E43"/>
    <mergeCell ref="D44:E44"/>
    <mergeCell ref="D45:E45"/>
    <mergeCell ref="D46:E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COMPARATIVO</vt:lpstr>
      <vt:lpstr>CUADROS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RECFIS-ESC-1</dc:creator>
  <cp:lastModifiedBy>JURIDI-ESC-3</cp:lastModifiedBy>
  <dcterms:created xsi:type="dcterms:W3CDTF">2021-01-13T14:15:28Z</dcterms:created>
  <dcterms:modified xsi:type="dcterms:W3CDTF">2023-02-15T23:18:29Z</dcterms:modified>
</cp:coreProperties>
</file>