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fileSharing readOnlyRecommended="1"/>
  <workbookPr/>
  <bookViews>
    <workbookView xWindow="0" yWindow="0" windowWidth="21840" windowHeight="11625"/>
  </bookViews>
  <sheets>
    <sheet name="Matriz" sheetId="2" r:id="rId1"/>
    <sheet name="Discolmedica" sheetId="3" r:id="rId2"/>
    <sheet name="Disprofarma" sheetId="4" r:id="rId3"/>
    <sheet name="Intercomercial" sheetId="5" r:id="rId4"/>
  </sheets>
  <definedNames>
    <definedName name="_xlnm._FilterDatabase" localSheetId="1" hidden="1">Discolmedica!$A$1:$AB$209</definedName>
    <definedName name="_xlnm._FilterDatabase" localSheetId="3" hidden="1">Intercomercial!$A$2:$F$211</definedName>
    <definedName name="_xlnm._FilterDatabase" localSheetId="0" hidden="1">Matriz!$Y$2:$AA$210</definedName>
    <definedName name="_xlnm.Print_Titles" localSheetId="1">Discolmedica!$1:$1</definedName>
    <definedName name="_xlnm.Print_Titles" localSheetId="0">Matriz!$2:$2</definedName>
    <definedName name="Z_60AD6711_B334_4773_ACD8_AAD46DED4ED7_.wvu.FilterData" localSheetId="1" hidden="1">Discolmedica!$A$1:$H$209</definedName>
    <definedName name="Z_60AD6711_B334_4773_ACD8_AAD46DED4ED7_.wvu.FilterData" localSheetId="0" hidden="1">Matriz!$A$2:$E$210</definedName>
    <definedName name="Z_60AD6711_B334_4773_ACD8_AAD46DED4ED7_.wvu.PrintTitles" localSheetId="1" hidden="1">Discolmedica!$1:$1</definedName>
    <definedName name="Z_60AD6711_B334_4773_ACD8_AAD46DED4ED7_.wvu.PrintTitles" localSheetId="0" hidden="1">Matriz!$2:$2</definedName>
    <definedName name="Z_6FC59FC3_2EE5_4C46_93AA_516ECE67359D_.wvu.Cols" localSheetId="1" hidden="1">Discolmedica!#REF!</definedName>
    <definedName name="Z_6FC59FC3_2EE5_4C46_93AA_516ECE67359D_.wvu.Cols" localSheetId="0" hidden="1">Matriz!#REF!</definedName>
    <definedName name="Z_6FC59FC3_2EE5_4C46_93AA_516ECE67359D_.wvu.FilterData" localSheetId="1" hidden="1">Discolmedica!$A$1:$H$209</definedName>
    <definedName name="Z_6FC59FC3_2EE5_4C46_93AA_516ECE67359D_.wvu.FilterData" localSheetId="0" hidden="1">Matriz!$A$2:$E$210</definedName>
    <definedName name="Z_6FC59FC3_2EE5_4C46_93AA_516ECE67359D_.wvu.PrintTitles" localSheetId="1" hidden="1">Discolmedica!$1:$1</definedName>
    <definedName name="Z_6FC59FC3_2EE5_4C46_93AA_516ECE67359D_.wvu.PrintTitles" localSheetId="0" hidden="1">Matriz!$2:$2</definedName>
  </definedNames>
  <calcPr calcId="144525"/>
  <customWorkbookViews>
    <customWorkbookView name="User - Vista personalizada" guid="{6FC59FC3-2EE5-4C46-93AA-516ECE67359D}" mergeInterval="0" personalView="1" maximized="1" xWindow="-8" yWindow="-8" windowWidth="1936" windowHeight="1056" activeSheetId="1"/>
    <customWorkbookView name="DISCOLMEDICA_USER - Vista personalizada" guid="{60AD6711-B334-4773-ACD8-AAD46DED4ED7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10" i="2" l="1"/>
  <c r="W210" i="2"/>
  <c r="X209" i="2"/>
  <c r="W209" i="2"/>
  <c r="X208" i="2"/>
  <c r="W208" i="2"/>
  <c r="X207" i="2"/>
  <c r="X206" i="2"/>
  <c r="W206" i="2"/>
  <c r="X205" i="2"/>
  <c r="W204" i="2"/>
  <c r="X203" i="2"/>
  <c r="X202" i="2"/>
  <c r="W202" i="2"/>
  <c r="V202" i="2"/>
  <c r="X201" i="2"/>
  <c r="W201" i="2"/>
  <c r="V201" i="2"/>
  <c r="X200" i="2"/>
  <c r="W200" i="2"/>
  <c r="X199" i="2"/>
  <c r="W199" i="2"/>
  <c r="V199" i="2"/>
  <c r="X198" i="2"/>
  <c r="W198" i="2"/>
  <c r="V198" i="2"/>
  <c r="X197" i="2"/>
  <c r="W197" i="2"/>
  <c r="X196" i="2"/>
  <c r="W196" i="2"/>
  <c r="X195" i="2"/>
  <c r="W195" i="2"/>
  <c r="V195" i="2"/>
  <c r="X194" i="2"/>
  <c r="W194" i="2"/>
  <c r="V194" i="2"/>
  <c r="X193" i="2"/>
  <c r="W193" i="2"/>
  <c r="V193" i="2"/>
  <c r="X192" i="2"/>
  <c r="W192" i="2"/>
  <c r="X191" i="2"/>
  <c r="W191" i="2"/>
  <c r="V191" i="2"/>
  <c r="X190" i="2"/>
  <c r="W190" i="2"/>
  <c r="X188" i="2"/>
  <c r="W188" i="2"/>
  <c r="V188" i="2"/>
  <c r="X187" i="2"/>
  <c r="X186" i="2"/>
  <c r="W186" i="2"/>
  <c r="X185" i="2"/>
  <c r="W185" i="2"/>
  <c r="V185" i="2"/>
  <c r="X184" i="2"/>
  <c r="W184" i="2"/>
  <c r="X183" i="2"/>
  <c r="W183" i="2"/>
  <c r="X182" i="2"/>
  <c r="W182" i="2"/>
  <c r="X181" i="2"/>
  <c r="W181" i="2"/>
  <c r="X180" i="2"/>
  <c r="W180" i="2"/>
  <c r="V180" i="2"/>
  <c r="X179" i="2"/>
  <c r="W179" i="2"/>
  <c r="V179" i="2"/>
  <c r="X178" i="2"/>
  <c r="W178" i="2"/>
  <c r="V178" i="2"/>
  <c r="X177" i="2"/>
  <c r="W177" i="2"/>
  <c r="X176" i="2"/>
  <c r="W176" i="2"/>
  <c r="V176" i="2"/>
  <c r="X175" i="2"/>
  <c r="W175" i="2"/>
  <c r="V175" i="2"/>
  <c r="X174" i="2"/>
  <c r="W174" i="2"/>
  <c r="V174" i="2"/>
  <c r="X173" i="2"/>
  <c r="W173" i="2"/>
  <c r="V173" i="2"/>
  <c r="X172" i="2"/>
  <c r="W172" i="2"/>
  <c r="X171" i="2"/>
  <c r="W171" i="2"/>
  <c r="X170" i="2"/>
  <c r="W170" i="2"/>
  <c r="X169" i="2"/>
  <c r="W169" i="2"/>
  <c r="X168" i="2"/>
  <c r="W168" i="2"/>
  <c r="X167" i="2"/>
  <c r="W167" i="2"/>
  <c r="V167" i="2"/>
  <c r="X166" i="2"/>
  <c r="X165" i="2"/>
  <c r="W165" i="2"/>
  <c r="X164" i="2"/>
  <c r="X163" i="2"/>
  <c r="X162" i="2"/>
  <c r="W162" i="2"/>
  <c r="V162" i="2"/>
  <c r="X161" i="2"/>
  <c r="W161" i="2"/>
  <c r="X160" i="2"/>
  <c r="W160" i="2"/>
  <c r="V160" i="2"/>
  <c r="X159" i="2"/>
  <c r="W159" i="2"/>
  <c r="X158" i="2"/>
  <c r="W158" i="2"/>
  <c r="V158" i="2"/>
  <c r="X157" i="2"/>
  <c r="X156" i="2"/>
  <c r="W156" i="2"/>
  <c r="X155" i="2"/>
  <c r="W155" i="2"/>
  <c r="V155" i="2"/>
  <c r="X154" i="2"/>
  <c r="W154" i="2"/>
  <c r="V154" i="2"/>
  <c r="X153" i="2"/>
  <c r="W153" i="2"/>
  <c r="V153" i="2"/>
  <c r="X152" i="2"/>
  <c r="W152" i="2"/>
  <c r="V152" i="2"/>
  <c r="X151" i="2"/>
  <c r="X150" i="2"/>
  <c r="X149" i="2"/>
  <c r="W149" i="2"/>
  <c r="X148" i="2"/>
  <c r="W148" i="2"/>
  <c r="V148" i="2"/>
  <c r="X147" i="2"/>
  <c r="W147" i="2"/>
  <c r="X146" i="2"/>
  <c r="X145" i="2"/>
  <c r="X144" i="2"/>
  <c r="X143" i="2"/>
  <c r="W143" i="2"/>
  <c r="V143" i="2"/>
  <c r="X142" i="2"/>
  <c r="W142" i="2"/>
  <c r="V142" i="2"/>
  <c r="X141" i="2"/>
  <c r="W141" i="2"/>
  <c r="X140" i="2"/>
  <c r="X139" i="2"/>
  <c r="W139" i="2"/>
  <c r="X138" i="2"/>
  <c r="W138" i="2"/>
  <c r="V138" i="2"/>
  <c r="X137" i="2"/>
  <c r="W137" i="2"/>
  <c r="X136" i="2"/>
  <c r="W136" i="2"/>
  <c r="V136" i="2"/>
  <c r="X135" i="2"/>
  <c r="X134" i="2"/>
  <c r="X133" i="2"/>
  <c r="W133" i="2"/>
  <c r="V133" i="2"/>
  <c r="X132" i="2"/>
  <c r="W132" i="2"/>
  <c r="V132" i="2"/>
  <c r="X131" i="2"/>
  <c r="W131" i="2"/>
  <c r="V131" i="2"/>
  <c r="X130" i="2"/>
  <c r="W130" i="2"/>
  <c r="X129" i="2"/>
  <c r="W129" i="2"/>
  <c r="V129" i="2"/>
  <c r="X128" i="2"/>
  <c r="W128" i="2"/>
  <c r="X127" i="2"/>
  <c r="X126" i="2"/>
  <c r="X125" i="2"/>
  <c r="W125" i="2"/>
  <c r="X124" i="2"/>
  <c r="W124" i="2"/>
  <c r="X123" i="2"/>
  <c r="W123" i="2"/>
  <c r="X122" i="2"/>
  <c r="W122" i="2"/>
  <c r="V122" i="2"/>
  <c r="X121" i="2"/>
  <c r="W121" i="2"/>
  <c r="V121" i="2"/>
  <c r="X120" i="2"/>
  <c r="W120" i="2"/>
  <c r="X119" i="2"/>
  <c r="X118" i="2"/>
  <c r="W118" i="2"/>
  <c r="V118" i="2"/>
  <c r="X117" i="2"/>
  <c r="W117" i="2"/>
  <c r="X116" i="2"/>
  <c r="W116" i="2"/>
  <c r="V116" i="2"/>
  <c r="X115" i="2"/>
  <c r="W115" i="2"/>
  <c r="V115" i="2"/>
  <c r="X114" i="2"/>
  <c r="W114" i="2"/>
  <c r="X113" i="2"/>
  <c r="W113" i="2"/>
  <c r="X112" i="2"/>
  <c r="W112" i="2"/>
  <c r="V112" i="2"/>
  <c r="X111" i="2"/>
  <c r="X110" i="2"/>
  <c r="X109" i="2"/>
  <c r="W109" i="2"/>
  <c r="V109" i="2"/>
  <c r="X108" i="2"/>
  <c r="W108" i="2"/>
  <c r="V108" i="2"/>
  <c r="X107" i="2"/>
  <c r="X106" i="2"/>
  <c r="W106" i="2"/>
  <c r="X105" i="2"/>
  <c r="W105" i="2"/>
  <c r="X104" i="2"/>
  <c r="X103" i="2"/>
  <c r="W103" i="2"/>
  <c r="V103" i="2"/>
  <c r="X102" i="2"/>
  <c r="X101" i="2"/>
  <c r="W101" i="2"/>
  <c r="V101" i="2"/>
  <c r="X100" i="2"/>
  <c r="W100" i="2"/>
  <c r="V100" i="2"/>
  <c r="X99" i="2"/>
  <c r="W99" i="2"/>
  <c r="X98" i="2"/>
  <c r="W98" i="2"/>
  <c r="X97" i="2"/>
  <c r="W97" i="2"/>
  <c r="V97" i="2"/>
  <c r="X96" i="2"/>
  <c r="W96" i="2"/>
  <c r="X95" i="2"/>
  <c r="X94" i="2"/>
  <c r="W94" i="2"/>
  <c r="X93" i="2"/>
  <c r="W93" i="2"/>
  <c r="X92" i="2"/>
  <c r="W92" i="2"/>
  <c r="V92" i="2"/>
  <c r="X91" i="2"/>
  <c r="W91" i="2"/>
  <c r="X90" i="2"/>
  <c r="W90" i="2"/>
  <c r="V90" i="2"/>
  <c r="X89" i="2"/>
  <c r="W89" i="2"/>
  <c r="X88" i="2"/>
  <c r="W88" i="2"/>
  <c r="V88" i="2"/>
  <c r="X87" i="2"/>
  <c r="W87" i="2"/>
  <c r="V87" i="2"/>
  <c r="X86" i="2"/>
  <c r="W86" i="2"/>
  <c r="V86" i="2"/>
  <c r="X85" i="2"/>
  <c r="W85" i="2"/>
  <c r="V85" i="2"/>
  <c r="X84" i="2"/>
  <c r="W84" i="2"/>
  <c r="X83" i="2"/>
  <c r="W83" i="2"/>
  <c r="X82" i="2"/>
  <c r="W82" i="2"/>
  <c r="X81" i="2"/>
  <c r="W81" i="2"/>
  <c r="X80" i="2"/>
  <c r="V80" i="2"/>
  <c r="X79" i="2"/>
  <c r="W79" i="2"/>
  <c r="V79" i="2"/>
  <c r="X78" i="2"/>
  <c r="W78" i="2"/>
  <c r="X77" i="2"/>
  <c r="W77" i="2"/>
  <c r="V77" i="2"/>
  <c r="X76" i="2"/>
  <c r="W76" i="2"/>
  <c r="X75" i="2"/>
  <c r="W74" i="2"/>
  <c r="V74" i="2"/>
  <c r="X73" i="2"/>
  <c r="X72" i="2"/>
  <c r="W72" i="2"/>
  <c r="X71" i="2"/>
  <c r="W71" i="2"/>
  <c r="X70" i="2"/>
  <c r="W70" i="2"/>
  <c r="V70" i="2"/>
  <c r="X68" i="2"/>
  <c r="X67" i="2"/>
  <c r="W67" i="2"/>
  <c r="V67" i="2"/>
  <c r="W66" i="2"/>
  <c r="X63" i="2"/>
  <c r="W63" i="2"/>
  <c r="V63" i="2"/>
  <c r="X62" i="2"/>
  <c r="W62" i="2"/>
  <c r="V62" i="2"/>
  <c r="X61" i="2"/>
  <c r="X60" i="2"/>
  <c r="W60" i="2"/>
  <c r="V60" i="2"/>
  <c r="X59" i="2"/>
  <c r="W59" i="2"/>
  <c r="X58" i="2"/>
  <c r="W58" i="2"/>
  <c r="V58" i="2"/>
  <c r="X57" i="2"/>
  <c r="W57" i="2"/>
  <c r="V57" i="2"/>
  <c r="X56" i="2"/>
  <c r="X55" i="2"/>
  <c r="W55" i="2"/>
  <c r="W52" i="2"/>
  <c r="X51" i="2"/>
  <c r="W51" i="2"/>
  <c r="V51" i="2"/>
  <c r="X50" i="2"/>
  <c r="W50" i="2"/>
  <c r="X49" i="2"/>
  <c r="W49" i="2"/>
  <c r="X48" i="2"/>
  <c r="X47" i="2"/>
  <c r="W47" i="2"/>
  <c r="V47" i="2"/>
  <c r="X46" i="2"/>
  <c r="W46" i="2"/>
  <c r="X45" i="2"/>
  <c r="W45" i="2"/>
  <c r="X44" i="2"/>
  <c r="W44" i="2"/>
  <c r="X43" i="2"/>
  <c r="W43" i="2"/>
  <c r="V43" i="2"/>
  <c r="X42" i="2"/>
  <c r="W42" i="2"/>
  <c r="V42" i="2"/>
  <c r="X41" i="2"/>
  <c r="W41" i="2"/>
  <c r="V41" i="2"/>
  <c r="X40" i="2"/>
  <c r="W40" i="2"/>
  <c r="V40" i="2"/>
  <c r="X39" i="2"/>
  <c r="X38" i="2"/>
  <c r="W38" i="2"/>
  <c r="X37" i="2"/>
  <c r="X36" i="2"/>
  <c r="W36" i="2"/>
  <c r="X35" i="2"/>
  <c r="W35" i="2"/>
  <c r="X34" i="2"/>
  <c r="W34" i="2"/>
  <c r="X33" i="2"/>
  <c r="W33" i="2"/>
  <c r="X32" i="2"/>
  <c r="W32" i="2"/>
  <c r="X31" i="2"/>
  <c r="X30" i="2"/>
  <c r="W30" i="2"/>
  <c r="V30" i="2"/>
  <c r="X29" i="2"/>
  <c r="W29" i="2"/>
  <c r="X28" i="2"/>
  <c r="W28" i="2"/>
  <c r="X27" i="2"/>
  <c r="W27" i="2"/>
  <c r="V27" i="2"/>
  <c r="X26" i="2"/>
  <c r="W26" i="2"/>
  <c r="X25" i="2"/>
  <c r="W25" i="2"/>
  <c r="X24" i="2"/>
  <c r="W24" i="2"/>
  <c r="V24" i="2"/>
  <c r="X23" i="2"/>
  <c r="W23" i="2"/>
  <c r="X22" i="2"/>
  <c r="W22" i="2"/>
  <c r="V22" i="2"/>
  <c r="X21" i="2"/>
  <c r="W21" i="2"/>
  <c r="X20" i="2"/>
  <c r="W20" i="2"/>
  <c r="V20" i="2"/>
  <c r="X19" i="2"/>
  <c r="W19" i="2"/>
  <c r="V19" i="2"/>
  <c r="W18" i="2"/>
  <c r="V18" i="2"/>
  <c r="X15" i="2"/>
  <c r="W15" i="2"/>
  <c r="V15" i="2"/>
  <c r="X14" i="2"/>
  <c r="W14" i="2"/>
  <c r="V14" i="2"/>
  <c r="X13" i="2"/>
  <c r="W13" i="2"/>
  <c r="V13" i="2"/>
  <c r="X12" i="2"/>
  <c r="W12" i="2"/>
  <c r="X11" i="2"/>
  <c r="W11" i="2"/>
  <c r="V11" i="2"/>
  <c r="X10" i="2"/>
  <c r="W10" i="2"/>
  <c r="V10" i="2"/>
  <c r="X9" i="2"/>
  <c r="X8" i="2"/>
  <c r="W8" i="2"/>
  <c r="X7" i="2"/>
  <c r="W7" i="2"/>
  <c r="X6" i="2"/>
  <c r="X5" i="2"/>
  <c r="W5" i="2"/>
  <c r="V5" i="2"/>
  <c r="X4" i="2"/>
  <c r="W4" i="2"/>
  <c r="V4" i="2"/>
  <c r="X3" i="2"/>
  <c r="W3" i="2"/>
  <c r="V3" i="2"/>
  <c r="Z57" i="2" l="1"/>
  <c r="Z63" i="2"/>
  <c r="Y70" i="2"/>
  <c r="Y77" i="2"/>
  <c r="Z88" i="2"/>
  <c r="Y97" i="2"/>
  <c r="Z116" i="2"/>
  <c r="Y121" i="2"/>
  <c r="Y129" i="2"/>
  <c r="Z131" i="2"/>
  <c r="Z136" i="2"/>
  <c r="Z155" i="2"/>
  <c r="Y167" i="2"/>
  <c r="Z173" i="2"/>
  <c r="Z178" i="2"/>
  <c r="Z3" i="2"/>
  <c r="Y10" i="2"/>
  <c r="Y58" i="2"/>
  <c r="Y62" i="2"/>
  <c r="Y87" i="2"/>
  <c r="Y41" i="2"/>
  <c r="Z108" i="2"/>
  <c r="Y175" i="2"/>
  <c r="Z191" i="2"/>
  <c r="Y194" i="2"/>
  <c r="Z41" i="2"/>
  <c r="Z10" i="2"/>
  <c r="Z97" i="2"/>
  <c r="Y15" i="2"/>
  <c r="Z30" i="2"/>
  <c r="Y42" i="2"/>
  <c r="Y51" i="2"/>
  <c r="Y57" i="2"/>
  <c r="Z62" i="2"/>
  <c r="Y79" i="2"/>
  <c r="Z87" i="2"/>
  <c r="Z103" i="2"/>
  <c r="Y109" i="2"/>
  <c r="Y118" i="2"/>
  <c r="Z129" i="2"/>
  <c r="Y143" i="2"/>
  <c r="Z148" i="2"/>
  <c r="Z153" i="2"/>
  <c r="Y158" i="2"/>
  <c r="Z167" i="2"/>
  <c r="Y176" i="2"/>
  <c r="Y185" i="2"/>
  <c r="Y188" i="2"/>
  <c r="Y193" i="2"/>
  <c r="Y195" i="2"/>
  <c r="Y199" i="2"/>
  <c r="Y201" i="2"/>
  <c r="Z202" i="2"/>
  <c r="Y191" i="2"/>
  <c r="Y101" i="2"/>
  <c r="Z101" i="2"/>
  <c r="Z115" i="2"/>
  <c r="Y115" i="2"/>
  <c r="Y179" i="2"/>
  <c r="Z179" i="2"/>
  <c r="Z15" i="2"/>
  <c r="Z185" i="2"/>
  <c r="Z201" i="2"/>
  <c r="Z5" i="2"/>
  <c r="Y11" i="2"/>
  <c r="Z14" i="2"/>
  <c r="Y19" i="2"/>
  <c r="Z22" i="2"/>
  <c r="Y27" i="2"/>
  <c r="Y85" i="2"/>
  <c r="Z85" i="2"/>
  <c r="Y100" i="2"/>
  <c r="Y108" i="2"/>
  <c r="Y112" i="2"/>
  <c r="Z112" i="2"/>
  <c r="Y122" i="2"/>
  <c r="Z122" i="2"/>
  <c r="Y133" i="2"/>
  <c r="Z133" i="2"/>
  <c r="Y152" i="2"/>
  <c r="Y160" i="2"/>
  <c r="Z160" i="2"/>
  <c r="Z175" i="2"/>
  <c r="Y178" i="2"/>
  <c r="Z19" i="2"/>
  <c r="Z42" i="2"/>
  <c r="Z109" i="2"/>
  <c r="Z152" i="2"/>
  <c r="Z188" i="2"/>
  <c r="Y4" i="2"/>
  <c r="Z4" i="2"/>
  <c r="Z13" i="2"/>
  <c r="Y24" i="2"/>
  <c r="Y40" i="2"/>
  <c r="Z40" i="2"/>
  <c r="Z58" i="2"/>
  <c r="Y63" i="2"/>
  <c r="Y67" i="2"/>
  <c r="Z67" i="2"/>
  <c r="Z70" i="2"/>
  <c r="Y88" i="2"/>
  <c r="Z121" i="2"/>
  <c r="Y132" i="2"/>
  <c r="Z132" i="2"/>
  <c r="Z143" i="2"/>
  <c r="Y155" i="2"/>
  <c r="Z193" i="2"/>
  <c r="Z199" i="2"/>
  <c r="Z24" i="2"/>
  <c r="Z51" i="2"/>
  <c r="Z77" i="2"/>
  <c r="Z176" i="2"/>
  <c r="Z194" i="2"/>
  <c r="Y5" i="2"/>
  <c r="Y13" i="2"/>
  <c r="Y103" i="2"/>
  <c r="Y20" i="2"/>
  <c r="Z20" i="2"/>
  <c r="Z47" i="2"/>
  <c r="Y47" i="2"/>
  <c r="Y86" i="2"/>
  <c r="Z86" i="2"/>
  <c r="Y92" i="2"/>
  <c r="Z92" i="2"/>
  <c r="Y3" i="2"/>
  <c r="Y43" i="2"/>
  <c r="Z43" i="2"/>
  <c r="Y60" i="2"/>
  <c r="Z60" i="2"/>
  <c r="Y90" i="2"/>
  <c r="Z90" i="2"/>
  <c r="Y116" i="2"/>
  <c r="Y131" i="2"/>
  <c r="Y138" i="2"/>
  <c r="Y142" i="2"/>
  <c r="Z142" i="2"/>
  <c r="Y154" i="2"/>
  <c r="Z154" i="2"/>
  <c r="Y173" i="2"/>
  <c r="Y180" i="2"/>
  <c r="Z180" i="2"/>
  <c r="Z198" i="2"/>
  <c r="Z11" i="2"/>
  <c r="Z27" i="2"/>
  <c r="Z79" i="2"/>
  <c r="Z100" i="2"/>
  <c r="Z118" i="2"/>
  <c r="Z138" i="2"/>
  <c r="Z158" i="2"/>
  <c r="Z195" i="2"/>
  <c r="Y14" i="2"/>
  <c r="Y22" i="2"/>
  <c r="Y30" i="2"/>
  <c r="Y153" i="2"/>
  <c r="Y136" i="2"/>
  <c r="Y148" i="2"/>
  <c r="Y162" i="2"/>
  <c r="Y174" i="2"/>
  <c r="Y202" i="2"/>
  <c r="Z174" i="2"/>
  <c r="Y198" i="2"/>
  <c r="Z162" i="2"/>
  <c r="H210" i="2"/>
  <c r="G210" i="2"/>
  <c r="F210" i="2"/>
  <c r="H209" i="2"/>
  <c r="G209" i="2"/>
  <c r="F209" i="2"/>
  <c r="H208" i="2"/>
  <c r="G208" i="2"/>
  <c r="F208" i="2"/>
  <c r="H207" i="2"/>
  <c r="G207" i="2"/>
  <c r="F207" i="2"/>
  <c r="H206" i="2"/>
  <c r="G206" i="2"/>
  <c r="F206" i="2"/>
  <c r="H205" i="2"/>
  <c r="G205" i="2"/>
  <c r="F205" i="2"/>
  <c r="H204" i="2"/>
  <c r="G204" i="2"/>
  <c r="F204" i="2"/>
  <c r="H203" i="2"/>
  <c r="G203" i="2"/>
  <c r="F203" i="2"/>
  <c r="H202" i="2"/>
  <c r="G202" i="2"/>
  <c r="F202" i="2"/>
  <c r="H201" i="2"/>
  <c r="G201" i="2"/>
  <c r="F201" i="2"/>
  <c r="H200" i="2"/>
  <c r="G200" i="2"/>
  <c r="F200" i="2"/>
  <c r="H199" i="2"/>
  <c r="G199" i="2"/>
  <c r="F199" i="2"/>
  <c r="H198" i="2"/>
  <c r="G198" i="2"/>
  <c r="F198" i="2"/>
  <c r="H197" i="2"/>
  <c r="G197" i="2"/>
  <c r="F197" i="2"/>
  <c r="H196" i="2"/>
  <c r="G196" i="2"/>
  <c r="F196" i="2"/>
  <c r="H195" i="2"/>
  <c r="G195" i="2"/>
  <c r="F195" i="2"/>
  <c r="H194" i="2"/>
  <c r="G194" i="2"/>
  <c r="F194" i="2"/>
  <c r="H193" i="2"/>
  <c r="G193" i="2"/>
  <c r="F193" i="2"/>
  <c r="H192" i="2"/>
  <c r="G192" i="2"/>
  <c r="F192" i="2"/>
  <c r="H191" i="2"/>
  <c r="G191" i="2"/>
  <c r="F191" i="2"/>
  <c r="H190" i="2"/>
  <c r="G190" i="2"/>
  <c r="F190" i="2"/>
  <c r="H189" i="2"/>
  <c r="G189" i="2"/>
  <c r="F189" i="2"/>
  <c r="H188" i="2"/>
  <c r="G188" i="2"/>
  <c r="F188" i="2"/>
  <c r="H187" i="2"/>
  <c r="G187" i="2"/>
  <c r="F187" i="2"/>
  <c r="H186" i="2"/>
  <c r="G186" i="2"/>
  <c r="F186" i="2"/>
  <c r="H185" i="2"/>
  <c r="G185" i="2"/>
  <c r="F185" i="2"/>
  <c r="H184" i="2"/>
  <c r="G184" i="2"/>
  <c r="F184" i="2"/>
  <c r="H183" i="2"/>
  <c r="G183" i="2"/>
  <c r="F183" i="2"/>
  <c r="H182" i="2"/>
  <c r="G182" i="2"/>
  <c r="F182" i="2"/>
  <c r="H181" i="2"/>
  <c r="G181" i="2"/>
  <c r="F181" i="2"/>
  <c r="H180" i="2"/>
  <c r="G180" i="2"/>
  <c r="F180" i="2"/>
  <c r="H179" i="2"/>
  <c r="G179" i="2"/>
  <c r="F179" i="2"/>
  <c r="H178" i="2"/>
  <c r="G178" i="2"/>
  <c r="F178" i="2"/>
  <c r="H177" i="2"/>
  <c r="G177" i="2"/>
  <c r="F177" i="2"/>
  <c r="H176" i="2"/>
  <c r="G176" i="2"/>
  <c r="F176" i="2"/>
  <c r="H175" i="2"/>
  <c r="G175" i="2"/>
  <c r="F175" i="2"/>
  <c r="H174" i="2"/>
  <c r="G174" i="2"/>
  <c r="F174" i="2"/>
  <c r="H173" i="2"/>
  <c r="G173" i="2"/>
  <c r="F173" i="2"/>
  <c r="H172" i="2"/>
  <c r="G172" i="2"/>
  <c r="F172" i="2"/>
  <c r="H171" i="2"/>
  <c r="G171" i="2"/>
  <c r="F171" i="2"/>
  <c r="H170" i="2"/>
  <c r="G170" i="2"/>
  <c r="F170" i="2"/>
  <c r="H169" i="2"/>
  <c r="G169" i="2"/>
  <c r="F169" i="2"/>
  <c r="H168" i="2"/>
  <c r="G168" i="2"/>
  <c r="F168" i="2"/>
  <c r="H167" i="2"/>
  <c r="G167" i="2"/>
  <c r="F167" i="2"/>
  <c r="H166" i="2"/>
  <c r="G166" i="2"/>
  <c r="F166" i="2"/>
  <c r="H165" i="2"/>
  <c r="G165" i="2"/>
  <c r="F165" i="2"/>
  <c r="H164" i="2"/>
  <c r="G164" i="2"/>
  <c r="F164" i="2"/>
  <c r="H163" i="2"/>
  <c r="G163" i="2"/>
  <c r="F163" i="2"/>
  <c r="H162" i="2"/>
  <c r="G162" i="2"/>
  <c r="F162" i="2"/>
  <c r="H161" i="2"/>
  <c r="G161" i="2"/>
  <c r="F161" i="2"/>
  <c r="H160" i="2"/>
  <c r="G160" i="2"/>
  <c r="F160" i="2"/>
  <c r="H159" i="2"/>
  <c r="G159" i="2"/>
  <c r="F159" i="2"/>
  <c r="H158" i="2"/>
  <c r="G158" i="2"/>
  <c r="F158" i="2"/>
  <c r="H157" i="2"/>
  <c r="G157" i="2"/>
  <c r="F157" i="2"/>
  <c r="H156" i="2"/>
  <c r="G156" i="2"/>
  <c r="F156" i="2"/>
  <c r="H155" i="2"/>
  <c r="G155" i="2"/>
  <c r="F155" i="2"/>
  <c r="H154" i="2"/>
  <c r="G154" i="2"/>
  <c r="F154" i="2"/>
  <c r="H153" i="2"/>
  <c r="G153" i="2"/>
  <c r="F153" i="2"/>
  <c r="H152" i="2"/>
  <c r="G152" i="2"/>
  <c r="F152" i="2"/>
  <c r="H151" i="2"/>
  <c r="G151" i="2"/>
  <c r="F151" i="2"/>
  <c r="H150" i="2"/>
  <c r="G150" i="2"/>
  <c r="F150" i="2"/>
  <c r="H149" i="2"/>
  <c r="G149" i="2"/>
  <c r="F149" i="2"/>
  <c r="H148" i="2"/>
  <c r="G148" i="2"/>
  <c r="F148" i="2"/>
  <c r="H147" i="2"/>
  <c r="G147" i="2"/>
  <c r="F147" i="2"/>
  <c r="H146" i="2"/>
  <c r="G146" i="2"/>
  <c r="F146" i="2"/>
  <c r="H145" i="2"/>
  <c r="G145" i="2"/>
  <c r="F145" i="2"/>
  <c r="H144" i="2"/>
  <c r="G144" i="2"/>
  <c r="F144" i="2"/>
  <c r="H143" i="2"/>
  <c r="G143" i="2"/>
  <c r="F143" i="2"/>
  <c r="H142" i="2"/>
  <c r="G142" i="2"/>
  <c r="F142" i="2"/>
  <c r="H141" i="2"/>
  <c r="G141" i="2"/>
  <c r="F141" i="2"/>
  <c r="H140" i="2"/>
  <c r="G140" i="2"/>
  <c r="F140" i="2"/>
  <c r="H139" i="2"/>
  <c r="G139" i="2"/>
  <c r="F139" i="2"/>
  <c r="H138" i="2"/>
  <c r="G138" i="2"/>
  <c r="F138" i="2"/>
  <c r="H137" i="2"/>
  <c r="G137" i="2"/>
  <c r="F137" i="2"/>
  <c r="H136" i="2"/>
  <c r="G136" i="2"/>
  <c r="F136" i="2"/>
  <c r="H135" i="2"/>
  <c r="G135" i="2"/>
  <c r="F135" i="2"/>
  <c r="H134" i="2"/>
  <c r="G134" i="2"/>
  <c r="F134" i="2"/>
  <c r="H133" i="2"/>
  <c r="G133" i="2"/>
  <c r="F133" i="2"/>
  <c r="H132" i="2"/>
  <c r="G132" i="2"/>
  <c r="F132" i="2"/>
  <c r="H131" i="2"/>
  <c r="G131" i="2"/>
  <c r="F131" i="2"/>
  <c r="H130" i="2"/>
  <c r="G130" i="2"/>
  <c r="F130" i="2"/>
  <c r="H129" i="2"/>
  <c r="G129" i="2"/>
  <c r="F129" i="2"/>
  <c r="H128" i="2"/>
  <c r="G128" i="2"/>
  <c r="F128" i="2"/>
  <c r="H127" i="2"/>
  <c r="G127" i="2"/>
  <c r="F127" i="2"/>
  <c r="H126" i="2"/>
  <c r="G126" i="2"/>
  <c r="F126" i="2"/>
  <c r="H125" i="2"/>
  <c r="G125" i="2"/>
  <c r="F125" i="2"/>
  <c r="H124" i="2"/>
  <c r="G124" i="2"/>
  <c r="F124" i="2"/>
  <c r="H123" i="2"/>
  <c r="G123" i="2"/>
  <c r="F123" i="2"/>
  <c r="H122" i="2"/>
  <c r="G122" i="2"/>
  <c r="F122" i="2"/>
  <c r="H121" i="2"/>
  <c r="G121" i="2"/>
  <c r="F121" i="2"/>
  <c r="H120" i="2"/>
  <c r="G120" i="2"/>
  <c r="F120" i="2"/>
  <c r="H119" i="2"/>
  <c r="G119" i="2"/>
  <c r="F119" i="2"/>
  <c r="H118" i="2"/>
  <c r="G118" i="2"/>
  <c r="F118" i="2"/>
  <c r="H117" i="2"/>
  <c r="G117" i="2"/>
  <c r="F117" i="2"/>
  <c r="H116" i="2"/>
  <c r="G116" i="2"/>
  <c r="F116" i="2"/>
  <c r="H115" i="2"/>
  <c r="G115" i="2"/>
  <c r="F115" i="2"/>
  <c r="H114" i="2"/>
  <c r="G114" i="2"/>
  <c r="F114" i="2"/>
  <c r="H113" i="2"/>
  <c r="G113" i="2"/>
  <c r="F113" i="2"/>
  <c r="H112" i="2"/>
  <c r="G112" i="2"/>
  <c r="F112" i="2"/>
  <c r="H111" i="2"/>
  <c r="G111" i="2"/>
  <c r="F111" i="2"/>
  <c r="H110" i="2"/>
  <c r="G110" i="2"/>
  <c r="F110" i="2"/>
  <c r="H109" i="2"/>
  <c r="G109" i="2"/>
  <c r="F109" i="2"/>
  <c r="H108" i="2"/>
  <c r="G108" i="2"/>
  <c r="F108" i="2"/>
  <c r="H107" i="2"/>
  <c r="G107" i="2"/>
  <c r="F107" i="2"/>
  <c r="H106" i="2"/>
  <c r="G106" i="2"/>
  <c r="F106" i="2"/>
  <c r="H105" i="2"/>
  <c r="G105" i="2"/>
  <c r="F105" i="2"/>
  <c r="H104" i="2"/>
  <c r="G104" i="2"/>
  <c r="F104" i="2"/>
  <c r="H103" i="2"/>
  <c r="G103" i="2"/>
  <c r="F103" i="2"/>
  <c r="H102" i="2"/>
  <c r="G102" i="2"/>
  <c r="F102" i="2"/>
  <c r="H101" i="2"/>
  <c r="G101" i="2"/>
  <c r="F101" i="2"/>
  <c r="H100" i="2"/>
  <c r="G100" i="2"/>
  <c r="F100" i="2"/>
  <c r="H99" i="2"/>
  <c r="G99" i="2"/>
  <c r="F99" i="2"/>
  <c r="H98" i="2"/>
  <c r="G98" i="2"/>
  <c r="F98" i="2"/>
  <c r="H97" i="2"/>
  <c r="G97" i="2"/>
  <c r="F97" i="2"/>
  <c r="H96" i="2"/>
  <c r="G96" i="2"/>
  <c r="F96" i="2"/>
  <c r="H95" i="2"/>
  <c r="G95" i="2"/>
  <c r="F95" i="2"/>
  <c r="H94" i="2"/>
  <c r="G94" i="2"/>
  <c r="F94" i="2"/>
  <c r="H93" i="2"/>
  <c r="G93" i="2"/>
  <c r="F93" i="2"/>
  <c r="H92" i="2"/>
  <c r="G92" i="2"/>
  <c r="F92" i="2"/>
  <c r="H91" i="2"/>
  <c r="G91" i="2"/>
  <c r="F91" i="2"/>
  <c r="H90" i="2"/>
  <c r="G90" i="2"/>
  <c r="F90" i="2"/>
  <c r="H89" i="2"/>
  <c r="G89" i="2"/>
  <c r="F89" i="2"/>
  <c r="H88" i="2"/>
  <c r="G88" i="2"/>
  <c r="F88" i="2"/>
  <c r="H87" i="2"/>
  <c r="G87" i="2"/>
  <c r="F87" i="2"/>
  <c r="H86" i="2"/>
  <c r="G86" i="2"/>
  <c r="F86" i="2"/>
  <c r="H85" i="2"/>
  <c r="G85" i="2"/>
  <c r="F85" i="2"/>
  <c r="H84" i="2"/>
  <c r="G84" i="2"/>
  <c r="F84" i="2"/>
  <c r="H83" i="2"/>
  <c r="G83" i="2"/>
  <c r="F83" i="2"/>
  <c r="H82" i="2"/>
  <c r="G82" i="2"/>
  <c r="F82" i="2"/>
  <c r="H81" i="2"/>
  <c r="G81" i="2"/>
  <c r="F81" i="2"/>
  <c r="H80" i="2"/>
  <c r="G80" i="2"/>
  <c r="F80" i="2"/>
  <c r="H79" i="2"/>
  <c r="G79" i="2"/>
  <c r="F79" i="2"/>
  <c r="H78" i="2"/>
  <c r="G78" i="2"/>
  <c r="F78" i="2"/>
  <c r="H77" i="2"/>
  <c r="G77" i="2"/>
  <c r="F77" i="2"/>
  <c r="H76" i="2"/>
  <c r="G76" i="2"/>
  <c r="F76" i="2"/>
  <c r="H75" i="2"/>
  <c r="G75" i="2"/>
  <c r="F75" i="2"/>
  <c r="H74" i="2"/>
  <c r="G74" i="2"/>
  <c r="F74" i="2"/>
  <c r="H73" i="2"/>
  <c r="G73" i="2"/>
  <c r="F73" i="2"/>
  <c r="H72" i="2"/>
  <c r="G72" i="2"/>
  <c r="F72" i="2"/>
  <c r="H71" i="2"/>
  <c r="G71" i="2"/>
  <c r="F71" i="2"/>
  <c r="H70" i="2"/>
  <c r="G70" i="2"/>
  <c r="F70" i="2"/>
  <c r="H69" i="2"/>
  <c r="G69" i="2"/>
  <c r="F69" i="2"/>
  <c r="H68" i="2"/>
  <c r="G68" i="2"/>
  <c r="F68" i="2"/>
  <c r="H67" i="2"/>
  <c r="G67" i="2"/>
  <c r="F67" i="2"/>
  <c r="H66" i="2"/>
  <c r="G66" i="2"/>
  <c r="F66" i="2"/>
  <c r="H65" i="2"/>
  <c r="G65" i="2"/>
  <c r="F65" i="2"/>
  <c r="H64" i="2"/>
  <c r="G64" i="2"/>
  <c r="F64" i="2"/>
  <c r="H63" i="2"/>
  <c r="G63" i="2"/>
  <c r="F63" i="2"/>
  <c r="H62" i="2"/>
  <c r="G62" i="2"/>
  <c r="F62" i="2"/>
  <c r="H61" i="2"/>
  <c r="G61" i="2"/>
  <c r="F61" i="2"/>
  <c r="H60" i="2"/>
  <c r="G60" i="2"/>
  <c r="F60" i="2"/>
  <c r="H59" i="2"/>
  <c r="G59" i="2"/>
  <c r="F59" i="2"/>
  <c r="H58" i="2"/>
  <c r="G58" i="2"/>
  <c r="F58" i="2"/>
  <c r="H57" i="2"/>
  <c r="G57" i="2"/>
  <c r="F57" i="2"/>
  <c r="H56" i="2"/>
  <c r="G56" i="2"/>
  <c r="F56" i="2"/>
  <c r="H55" i="2"/>
  <c r="G55" i="2"/>
  <c r="F55" i="2"/>
  <c r="H54" i="2"/>
  <c r="G54" i="2"/>
  <c r="F54" i="2"/>
  <c r="H53" i="2"/>
  <c r="G53" i="2"/>
  <c r="F53" i="2"/>
  <c r="H52" i="2"/>
  <c r="G52" i="2"/>
  <c r="F52" i="2"/>
  <c r="H51" i="2"/>
  <c r="G51" i="2"/>
  <c r="F51" i="2"/>
  <c r="H50" i="2"/>
  <c r="G50" i="2"/>
  <c r="F50" i="2"/>
  <c r="H49" i="2"/>
  <c r="G49" i="2"/>
  <c r="F49" i="2"/>
  <c r="H48" i="2"/>
  <c r="G48" i="2"/>
  <c r="F48" i="2"/>
  <c r="H47" i="2"/>
  <c r="G47" i="2"/>
  <c r="F47" i="2"/>
  <c r="H46" i="2"/>
  <c r="G46" i="2"/>
  <c r="F46" i="2"/>
  <c r="H45" i="2"/>
  <c r="G45" i="2"/>
  <c r="F45" i="2"/>
  <c r="H44" i="2"/>
  <c r="G44" i="2"/>
  <c r="F44" i="2"/>
  <c r="H43" i="2"/>
  <c r="G43" i="2"/>
  <c r="F43" i="2"/>
  <c r="H42" i="2"/>
  <c r="G42" i="2"/>
  <c r="F42" i="2"/>
  <c r="H41" i="2"/>
  <c r="G41" i="2"/>
  <c r="F41" i="2"/>
  <c r="H40" i="2"/>
  <c r="G40" i="2"/>
  <c r="F40" i="2"/>
  <c r="H39" i="2"/>
  <c r="G39" i="2"/>
  <c r="F39" i="2"/>
  <c r="H38" i="2"/>
  <c r="G38" i="2"/>
  <c r="F38" i="2"/>
  <c r="H37" i="2"/>
  <c r="G37" i="2"/>
  <c r="F37" i="2"/>
  <c r="H36" i="2"/>
  <c r="G36" i="2"/>
  <c r="F36" i="2"/>
  <c r="H35" i="2"/>
  <c r="G35" i="2"/>
  <c r="F35" i="2"/>
  <c r="H34" i="2"/>
  <c r="G34" i="2"/>
  <c r="F34" i="2"/>
  <c r="H33" i="2"/>
  <c r="G33" i="2"/>
  <c r="F33" i="2"/>
  <c r="H32" i="2"/>
  <c r="G32" i="2"/>
  <c r="F32" i="2"/>
  <c r="H31" i="2"/>
  <c r="G31" i="2"/>
  <c r="F31" i="2"/>
  <c r="H30" i="2"/>
  <c r="G30" i="2"/>
  <c r="F30" i="2"/>
  <c r="H29" i="2"/>
  <c r="G29" i="2"/>
  <c r="F29" i="2"/>
  <c r="H28" i="2"/>
  <c r="G28" i="2"/>
  <c r="F28" i="2"/>
  <c r="H27" i="2"/>
  <c r="G27" i="2"/>
  <c r="F27" i="2"/>
  <c r="H26" i="2"/>
  <c r="G26" i="2"/>
  <c r="F26" i="2"/>
  <c r="H25" i="2"/>
  <c r="G25" i="2"/>
  <c r="F25" i="2"/>
  <c r="H24" i="2"/>
  <c r="G24" i="2"/>
  <c r="F24" i="2"/>
  <c r="H23" i="2"/>
  <c r="G23" i="2"/>
  <c r="F23" i="2"/>
  <c r="H22" i="2"/>
  <c r="G22" i="2"/>
  <c r="F22" i="2"/>
  <c r="H21" i="2"/>
  <c r="G21" i="2"/>
  <c r="F21" i="2"/>
  <c r="H20" i="2"/>
  <c r="G20" i="2"/>
  <c r="F20" i="2"/>
  <c r="H19" i="2"/>
  <c r="G19" i="2"/>
  <c r="F19" i="2"/>
  <c r="H18" i="2"/>
  <c r="G18" i="2"/>
  <c r="F18" i="2"/>
  <c r="H17" i="2"/>
  <c r="G17" i="2"/>
  <c r="F17" i="2"/>
  <c r="H16" i="2"/>
  <c r="G16" i="2"/>
  <c r="F16" i="2"/>
  <c r="H15" i="2"/>
  <c r="G15" i="2"/>
  <c r="F15" i="2"/>
  <c r="H14" i="2"/>
  <c r="G14" i="2"/>
  <c r="F14" i="2"/>
  <c r="H13" i="2"/>
  <c r="G13" i="2"/>
  <c r="F13" i="2"/>
  <c r="H12" i="2"/>
  <c r="G12" i="2"/>
  <c r="F12" i="2"/>
  <c r="H11" i="2"/>
  <c r="G11" i="2"/>
  <c r="F11" i="2"/>
  <c r="H10" i="2"/>
  <c r="G10" i="2"/>
  <c r="F10" i="2"/>
  <c r="H9" i="2"/>
  <c r="G9" i="2"/>
  <c r="F9" i="2"/>
  <c r="H8" i="2"/>
  <c r="G8" i="2"/>
  <c r="F8" i="2"/>
  <c r="H7" i="2"/>
  <c r="G7" i="2"/>
  <c r="F7" i="2"/>
  <c r="H6" i="2"/>
  <c r="G6" i="2"/>
  <c r="F6" i="2"/>
  <c r="H5" i="2"/>
  <c r="G5" i="2"/>
  <c r="F5" i="2"/>
  <c r="H4" i="2"/>
  <c r="G4" i="2"/>
  <c r="F4" i="2"/>
  <c r="J210" i="2" l="1" a="1"/>
  <c r="J210" i="2" s="1"/>
  <c r="L210" i="2" s="1"/>
  <c r="I197" i="2"/>
  <c r="I17" i="2"/>
  <c r="I25" i="2"/>
  <c r="I49" i="2"/>
  <c r="J65" i="2" a="1"/>
  <c r="J65" i="2" s="1"/>
  <c r="L65" i="2" s="1"/>
  <c r="I81" i="2"/>
  <c r="J189" i="2" a="1"/>
  <c r="J189" i="2" s="1"/>
  <c r="L189" i="2" s="1"/>
  <c r="I9" i="2"/>
  <c r="J179" i="2" a="1"/>
  <c r="J179" i="2" s="1"/>
  <c r="L179" i="2" s="1"/>
  <c r="J199" i="2" a="1"/>
  <c r="J199" i="2" s="1"/>
  <c r="L199" i="2" s="1"/>
  <c r="J97" i="2" a="1"/>
  <c r="J97" i="2" s="1"/>
  <c r="L97" i="2" s="1"/>
  <c r="J6" i="2" a="1"/>
  <c r="J6" i="2" s="1"/>
  <c r="L6" i="2" s="1"/>
  <c r="J10" i="2" a="1"/>
  <c r="J10" i="2" s="1"/>
  <c r="L10" i="2" s="1"/>
  <c r="J14" i="2" a="1"/>
  <c r="J14" i="2" s="1"/>
  <c r="L14" i="2" s="1"/>
  <c r="J18" i="2" a="1"/>
  <c r="J18" i="2" s="1"/>
  <c r="L18" i="2" s="1"/>
  <c r="J22" i="2" a="1"/>
  <c r="J22" i="2" s="1"/>
  <c r="L22" i="2" s="1"/>
  <c r="J30" i="2" a="1"/>
  <c r="J30" i="2" s="1"/>
  <c r="L30" i="2" s="1"/>
  <c r="J62" i="2" a="1"/>
  <c r="J62" i="2" s="1"/>
  <c r="L62" i="2" s="1"/>
  <c r="I90" i="2"/>
  <c r="I118" i="2"/>
  <c r="J122" i="2" a="1"/>
  <c r="J122" i="2" s="1"/>
  <c r="L122" i="2" s="1"/>
  <c r="I150" i="2"/>
  <c r="J154" i="2" a="1"/>
  <c r="J154" i="2" s="1"/>
  <c r="L154" i="2" s="1"/>
  <c r="J182" i="2" a="1"/>
  <c r="J182" i="2" s="1"/>
  <c r="L182" i="2" s="1"/>
  <c r="J183" i="2" a="1"/>
  <c r="J183" i="2" s="1"/>
  <c r="L183" i="2" s="1"/>
  <c r="I186" i="2"/>
  <c r="J187" i="2" a="1"/>
  <c r="J187" i="2" s="1"/>
  <c r="L187" i="2" s="1"/>
  <c r="I192" i="2"/>
  <c r="J198" i="2" a="1"/>
  <c r="J198" i="2" s="1"/>
  <c r="L198" i="2" s="1"/>
  <c r="J203" i="2" a="1"/>
  <c r="J203" i="2" s="1"/>
  <c r="L203" i="2" s="1"/>
  <c r="I204" i="2"/>
  <c r="I113" i="2"/>
  <c r="I145" i="2"/>
  <c r="I149" i="2"/>
  <c r="J177" i="2" a="1"/>
  <c r="J177" i="2" s="1"/>
  <c r="L177" i="2" s="1"/>
  <c r="J181" i="2" a="1"/>
  <c r="J181" i="2" s="1"/>
  <c r="L181" i="2" s="1"/>
  <c r="I189" i="2"/>
  <c r="J193" i="2" a="1"/>
  <c r="J193" i="2" s="1"/>
  <c r="L193" i="2" s="1"/>
  <c r="J197" i="2" a="1"/>
  <c r="J197" i="2" s="1"/>
  <c r="L197" i="2" s="1"/>
  <c r="I205" i="2"/>
  <c r="J209" i="2" a="1"/>
  <c r="J209" i="2" s="1"/>
  <c r="L209" i="2" s="1"/>
  <c r="I176" i="2"/>
  <c r="I208" i="2"/>
  <c r="I122" i="2"/>
  <c r="I154" i="2"/>
  <c r="J8" i="2" a="1"/>
  <c r="J8" i="2" s="1"/>
  <c r="L8" i="2" s="1"/>
  <c r="J12" i="2" a="1"/>
  <c r="J12" i="2" s="1"/>
  <c r="L12" i="2" s="1"/>
  <c r="I92" i="2"/>
  <c r="I96" i="2"/>
  <c r="J104" i="2" a="1"/>
  <c r="J104" i="2" s="1"/>
  <c r="L104" i="2" s="1"/>
  <c r="I124" i="2"/>
  <c r="I128" i="2"/>
  <c r="J136" i="2" a="1"/>
  <c r="J136" i="2" s="1"/>
  <c r="L136" i="2" s="1"/>
  <c r="I140" i="2"/>
  <c r="J144" i="2" a="1"/>
  <c r="J144" i="2" s="1"/>
  <c r="L144" i="2" s="1"/>
  <c r="I156" i="2"/>
  <c r="I160" i="2"/>
  <c r="J164" i="2" a="1"/>
  <c r="J164" i="2" s="1"/>
  <c r="L164" i="2" s="1"/>
  <c r="J168" i="2" a="1"/>
  <c r="J168" i="2" s="1"/>
  <c r="L168" i="2" s="1"/>
  <c r="J172" i="2" a="1"/>
  <c r="J172" i="2" s="1"/>
  <c r="L172" i="2" s="1"/>
  <c r="I188" i="2"/>
  <c r="J150" i="2" a="1"/>
  <c r="J150" i="2" s="1"/>
  <c r="L150" i="2" s="1"/>
  <c r="I5" i="2"/>
  <c r="J9" i="2" a="1"/>
  <c r="J9" i="2" s="1"/>
  <c r="L9" i="2" s="1"/>
  <c r="I11" i="2"/>
  <c r="I13" i="2"/>
  <c r="I15" i="2"/>
  <c r="I21" i="2"/>
  <c r="I27" i="2"/>
  <c r="I29" i="2"/>
  <c r="I37" i="2"/>
  <c r="I43" i="2"/>
  <c r="I45" i="2"/>
  <c r="J49" i="2" a="1"/>
  <c r="J49" i="2" s="1"/>
  <c r="L49" i="2" s="1"/>
  <c r="I53" i="2"/>
  <c r="I61" i="2"/>
  <c r="I69" i="2"/>
  <c r="I79" i="2"/>
  <c r="I80" i="2"/>
  <c r="I83" i="2"/>
  <c r="I101" i="2"/>
  <c r="I112" i="2"/>
  <c r="I133" i="2"/>
  <c r="I135" i="2"/>
  <c r="J140" i="2" a="1"/>
  <c r="J140" i="2" s="1"/>
  <c r="L140" i="2" s="1"/>
  <c r="I144" i="2"/>
  <c r="I155" i="2"/>
  <c r="J160" i="2" a="1"/>
  <c r="J160" i="2" s="1"/>
  <c r="L160" i="2" s="1"/>
  <c r="I165" i="2"/>
  <c r="J169" i="2" a="1"/>
  <c r="J169" i="2" s="1"/>
  <c r="L169" i="2" s="1"/>
  <c r="J191" i="2" a="1"/>
  <c r="J191" i="2" s="1"/>
  <c r="L191" i="2" s="1"/>
  <c r="J207" i="2" a="1"/>
  <c r="J207" i="2" s="1"/>
  <c r="L207" i="2" s="1"/>
  <c r="J55" i="2" a="1"/>
  <c r="J55" i="2" s="1"/>
  <c r="L55" i="2" s="1"/>
  <c r="I55" i="2"/>
  <c r="J59" i="2" a="1"/>
  <c r="J59" i="2" s="1"/>
  <c r="L59" i="2" s="1"/>
  <c r="I59" i="2"/>
  <c r="J63" i="2" a="1"/>
  <c r="J63" i="2" s="1"/>
  <c r="L63" i="2" s="1"/>
  <c r="I63" i="2"/>
  <c r="J67" i="2" a="1"/>
  <c r="J67" i="2" s="1"/>
  <c r="L67" i="2" s="1"/>
  <c r="I67" i="2"/>
  <c r="J71" i="2" a="1"/>
  <c r="J71" i="2" s="1"/>
  <c r="L71" i="2" s="1"/>
  <c r="I71" i="2"/>
  <c r="J75" i="2" a="1"/>
  <c r="J75" i="2" s="1"/>
  <c r="L75" i="2" s="1"/>
  <c r="I75" i="2"/>
  <c r="J91" i="2" a="1"/>
  <c r="J91" i="2" s="1"/>
  <c r="L91" i="2" s="1"/>
  <c r="I91" i="2"/>
  <c r="J159" i="2" a="1"/>
  <c r="J159" i="2" s="1"/>
  <c r="L159" i="2" s="1"/>
  <c r="I159" i="2"/>
  <c r="J163" i="2" a="1"/>
  <c r="J163" i="2" s="1"/>
  <c r="L163" i="2" s="1"/>
  <c r="I163" i="2"/>
  <c r="I167" i="2"/>
  <c r="J167" i="2" a="1"/>
  <c r="J167" i="2" s="1"/>
  <c r="L167" i="2" s="1"/>
  <c r="J26" i="2" a="1"/>
  <c r="J26" i="2" s="1"/>
  <c r="L26" i="2" s="1"/>
  <c r="J34" i="2" a="1"/>
  <c r="J34" i="2" s="1"/>
  <c r="L34" i="2" s="1"/>
  <c r="J38" i="2" a="1"/>
  <c r="J38" i="2" s="1"/>
  <c r="L38" i="2" s="1"/>
  <c r="J42" i="2" a="1"/>
  <c r="J42" i="2" s="1"/>
  <c r="L42" i="2" s="1"/>
  <c r="J46" i="2" a="1"/>
  <c r="J46" i="2" s="1"/>
  <c r="L46" i="2" s="1"/>
  <c r="J50" i="2" a="1"/>
  <c r="J50" i="2" s="1"/>
  <c r="L50" i="2" s="1"/>
  <c r="J54" i="2" a="1"/>
  <c r="J54" i="2" s="1"/>
  <c r="L54" i="2" s="1"/>
  <c r="J58" i="2" a="1"/>
  <c r="J58" i="2" s="1"/>
  <c r="L58" i="2" s="1"/>
  <c r="J66" i="2" a="1"/>
  <c r="J66" i="2" s="1"/>
  <c r="L66" i="2" s="1"/>
  <c r="J70" i="2" a="1"/>
  <c r="J70" i="2" s="1"/>
  <c r="L70" i="2" s="1"/>
  <c r="J74" i="2" a="1"/>
  <c r="J74" i="2" s="1"/>
  <c r="L74" i="2" s="1"/>
  <c r="J78" i="2" a="1"/>
  <c r="J78" i="2" s="1"/>
  <c r="L78" i="2" s="1"/>
  <c r="I78" i="2"/>
  <c r="J82" i="2" a="1"/>
  <c r="J82" i="2" s="1"/>
  <c r="L82" i="2" s="1"/>
  <c r="I82" i="2"/>
  <c r="J86" i="2" a="1"/>
  <c r="J86" i="2" s="1"/>
  <c r="L86" i="2" s="1"/>
  <c r="J90" i="2" a="1"/>
  <c r="J90" i="2" s="1"/>
  <c r="L90" i="2" s="1"/>
  <c r="J94" i="2" a="1"/>
  <c r="J94" i="2" s="1"/>
  <c r="L94" i="2" s="1"/>
  <c r="I94" i="2"/>
  <c r="J98" i="2" a="1"/>
  <c r="J98" i="2" s="1"/>
  <c r="L98" i="2" s="1"/>
  <c r="I98" i="2"/>
  <c r="J102" i="2" a="1"/>
  <c r="J102" i="2" s="1"/>
  <c r="L102" i="2" s="1"/>
  <c r="J106" i="2" a="1"/>
  <c r="J106" i="2" s="1"/>
  <c r="L106" i="2" s="1"/>
  <c r="J110" i="2" a="1"/>
  <c r="J110" i="2" s="1"/>
  <c r="L110" i="2" s="1"/>
  <c r="I110" i="2"/>
  <c r="J114" i="2" a="1"/>
  <c r="J114" i="2" s="1"/>
  <c r="L114" i="2" s="1"/>
  <c r="I114" i="2"/>
  <c r="I126" i="2"/>
  <c r="I130" i="2"/>
  <c r="J134" i="2" a="1"/>
  <c r="J134" i="2" s="1"/>
  <c r="L134" i="2" s="1"/>
  <c r="J138" i="2" a="1"/>
  <c r="J138" i="2" s="1"/>
  <c r="L138" i="2" s="1"/>
  <c r="J142" i="2" a="1"/>
  <c r="J142" i="2" s="1"/>
  <c r="L142" i="2" s="1"/>
  <c r="I142" i="2"/>
  <c r="I146" i="2"/>
  <c r="I158" i="2"/>
  <c r="J162" i="2" a="1"/>
  <c r="J162" i="2" s="1"/>
  <c r="L162" i="2" s="1"/>
  <c r="I162" i="2"/>
  <c r="J166" i="2" a="1"/>
  <c r="J166" i="2" s="1"/>
  <c r="L166" i="2" s="1"/>
  <c r="J170" i="2" a="1"/>
  <c r="J170" i="2" s="1"/>
  <c r="L170" i="2" s="1"/>
  <c r="I174" i="2"/>
  <c r="I178" i="2"/>
  <c r="J186" i="2" a="1"/>
  <c r="J186" i="2" s="1"/>
  <c r="L186" i="2" s="1"/>
  <c r="J190" i="2" a="1"/>
  <c r="J190" i="2" s="1"/>
  <c r="L190" i="2" s="1"/>
  <c r="I190" i="2"/>
  <c r="I194" i="2"/>
  <c r="J202" i="2" a="1"/>
  <c r="J202" i="2" s="1"/>
  <c r="L202" i="2" s="1"/>
  <c r="J206" i="2" a="1"/>
  <c r="J206" i="2" s="1"/>
  <c r="L206" i="2" s="1"/>
  <c r="I206" i="2"/>
  <c r="I210" i="2"/>
  <c r="I6" i="2"/>
  <c r="I14" i="2"/>
  <c r="I22" i="2"/>
  <c r="I30" i="2"/>
  <c r="I38" i="2"/>
  <c r="I46" i="2"/>
  <c r="I54" i="2"/>
  <c r="I62" i="2"/>
  <c r="I70" i="2"/>
  <c r="I102" i="2"/>
  <c r="I134" i="2"/>
  <c r="I166" i="2"/>
  <c r="I177" i="2"/>
  <c r="I198" i="2"/>
  <c r="I209" i="2"/>
  <c r="J178" i="2" a="1"/>
  <c r="J178" i="2" s="1"/>
  <c r="L178" i="2" s="1"/>
  <c r="J158" i="2" a="1"/>
  <c r="J158" i="2" s="1"/>
  <c r="L158" i="2" s="1"/>
  <c r="J149" i="2" a="1"/>
  <c r="J149" i="2" s="1"/>
  <c r="L149" i="2" s="1"/>
  <c r="J130" i="2" a="1"/>
  <c r="J130" i="2" s="1"/>
  <c r="L130" i="2" s="1"/>
  <c r="J118" i="2" a="1"/>
  <c r="J118" i="2" s="1"/>
  <c r="L118" i="2" s="1"/>
  <c r="J79" i="2" a="1"/>
  <c r="J79" i="2" s="1"/>
  <c r="L79" i="2" s="1"/>
  <c r="J43" i="2" a="1"/>
  <c r="J43" i="2" s="1"/>
  <c r="L43" i="2" s="1"/>
  <c r="J7" i="2" a="1"/>
  <c r="J7" i="2" s="1"/>
  <c r="L7" i="2" s="1"/>
  <c r="I7" i="2"/>
  <c r="J19" i="2" a="1"/>
  <c r="J19" i="2" s="1"/>
  <c r="L19" i="2" s="1"/>
  <c r="I19" i="2"/>
  <c r="J23" i="2" a="1"/>
  <c r="J23" i="2" s="1"/>
  <c r="L23" i="2" s="1"/>
  <c r="I23" i="2"/>
  <c r="J31" i="2" a="1"/>
  <c r="J31" i="2" s="1"/>
  <c r="L31" i="2" s="1"/>
  <c r="I31" i="2"/>
  <c r="J35" i="2" a="1"/>
  <c r="J35" i="2" s="1"/>
  <c r="L35" i="2" s="1"/>
  <c r="I35" i="2"/>
  <c r="J39" i="2" a="1"/>
  <c r="J39" i="2" s="1"/>
  <c r="L39" i="2" s="1"/>
  <c r="I39" i="2"/>
  <c r="J47" i="2" a="1"/>
  <c r="J47" i="2" s="1"/>
  <c r="L47" i="2" s="1"/>
  <c r="I47" i="2"/>
  <c r="J51" i="2" a="1"/>
  <c r="J51" i="2" s="1"/>
  <c r="L51" i="2" s="1"/>
  <c r="I51" i="2"/>
  <c r="J87" i="2" a="1"/>
  <c r="J87" i="2" s="1"/>
  <c r="L87" i="2" s="1"/>
  <c r="I87" i="2"/>
  <c r="J95" i="2" a="1"/>
  <c r="J95" i="2" s="1"/>
  <c r="L95" i="2" s="1"/>
  <c r="I95" i="2"/>
  <c r="J99" i="2" a="1"/>
  <c r="J99" i="2" s="1"/>
  <c r="L99" i="2" s="1"/>
  <c r="I99" i="2"/>
  <c r="J103" i="2" a="1"/>
  <c r="J103" i="2" s="1"/>
  <c r="L103" i="2" s="1"/>
  <c r="I103" i="2"/>
  <c r="J107" i="2" a="1"/>
  <c r="J107" i="2" s="1"/>
  <c r="L107" i="2" s="1"/>
  <c r="I107" i="2"/>
  <c r="I139" i="2"/>
  <c r="J139" i="2" a="1"/>
  <c r="J139" i="2" s="1"/>
  <c r="L139" i="2" s="1"/>
  <c r="I143" i="2"/>
  <c r="J143" i="2" a="1"/>
  <c r="J143" i="2" s="1"/>
  <c r="L143" i="2" s="1"/>
  <c r="I147" i="2"/>
  <c r="J147" i="2" a="1"/>
  <c r="J147" i="2" s="1"/>
  <c r="L147" i="2" s="1"/>
  <c r="I151" i="2"/>
  <c r="J151" i="2" a="1"/>
  <c r="J151" i="2" s="1"/>
  <c r="L151" i="2" s="1"/>
  <c r="I175" i="2"/>
  <c r="J175" i="2" a="1"/>
  <c r="J175" i="2" s="1"/>
  <c r="L175" i="2" s="1"/>
  <c r="J83" i="2" a="1"/>
  <c r="J83" i="2" s="1"/>
  <c r="L83" i="2" s="1"/>
  <c r="J5" i="2" a="1"/>
  <c r="J5" i="2" s="1"/>
  <c r="L5" i="2" s="1"/>
  <c r="J13" i="2" a="1"/>
  <c r="J13" i="2" s="1"/>
  <c r="L13" i="2" s="1"/>
  <c r="J21" i="2" a="1"/>
  <c r="J21" i="2" s="1"/>
  <c r="L21" i="2" s="1"/>
  <c r="J29" i="2" a="1"/>
  <c r="J29" i="2" s="1"/>
  <c r="L29" i="2" s="1"/>
  <c r="J33" i="2" a="1"/>
  <c r="J33" i="2" s="1"/>
  <c r="L33" i="2" s="1"/>
  <c r="J41" i="2" a="1"/>
  <c r="J41" i="2" s="1"/>
  <c r="L41" i="2" s="1"/>
  <c r="J45" i="2" a="1"/>
  <c r="J45" i="2" s="1"/>
  <c r="L45" i="2" s="1"/>
  <c r="J53" i="2" a="1"/>
  <c r="J53" i="2" s="1"/>
  <c r="L53" i="2" s="1"/>
  <c r="J57" i="2" a="1"/>
  <c r="J57" i="2" s="1"/>
  <c r="L57" i="2" s="1"/>
  <c r="J61" i="2" a="1"/>
  <c r="J61" i="2" s="1"/>
  <c r="L61" i="2" s="1"/>
  <c r="J69" i="2" a="1"/>
  <c r="J69" i="2" s="1"/>
  <c r="L69" i="2" s="1"/>
  <c r="J73" i="2" a="1"/>
  <c r="J73" i="2" s="1"/>
  <c r="L73" i="2" s="1"/>
  <c r="I73" i="2"/>
  <c r="J77" i="2" a="1"/>
  <c r="J77" i="2" s="1"/>
  <c r="L77" i="2" s="1"/>
  <c r="I77" i="2"/>
  <c r="J81" i="2" a="1"/>
  <c r="J81" i="2" s="1"/>
  <c r="L81" i="2" s="1"/>
  <c r="J85" i="2" a="1"/>
  <c r="J85" i="2" s="1"/>
  <c r="L85" i="2" s="1"/>
  <c r="J89" i="2" a="1"/>
  <c r="J89" i="2" s="1"/>
  <c r="L89" i="2" s="1"/>
  <c r="I89" i="2"/>
  <c r="J93" i="2" a="1"/>
  <c r="J93" i="2" s="1"/>
  <c r="L93" i="2" s="1"/>
  <c r="I93" i="2"/>
  <c r="J101" i="2" a="1"/>
  <c r="J101" i="2" s="1"/>
  <c r="L101" i="2" s="1"/>
  <c r="J105" i="2" a="1"/>
  <c r="J105" i="2" s="1"/>
  <c r="L105" i="2" s="1"/>
  <c r="I105" i="2"/>
  <c r="J109" i="2" a="1"/>
  <c r="J109" i="2" s="1"/>
  <c r="L109" i="2" s="1"/>
  <c r="I109" i="2"/>
  <c r="J113" i="2" a="1"/>
  <c r="J113" i="2" s="1"/>
  <c r="L113" i="2" s="1"/>
  <c r="J117" i="2" a="1"/>
  <c r="J117" i="2" s="1"/>
  <c r="L117" i="2" s="1"/>
  <c r="J121" i="2" a="1"/>
  <c r="J121" i="2" s="1"/>
  <c r="L121" i="2" s="1"/>
  <c r="I121" i="2"/>
  <c r="I125" i="2"/>
  <c r="J129" i="2" a="1"/>
  <c r="J129" i="2" s="1"/>
  <c r="L129" i="2" s="1"/>
  <c r="J133" i="2" a="1"/>
  <c r="J133" i="2" s="1"/>
  <c r="L133" i="2" s="1"/>
  <c r="J137" i="2" a="1"/>
  <c r="J137" i="2" s="1"/>
  <c r="L137" i="2" s="1"/>
  <c r="I137" i="2"/>
  <c r="J141" i="2" a="1"/>
  <c r="J141" i="2" s="1"/>
  <c r="L141" i="2" s="1"/>
  <c r="I141" i="2"/>
  <c r="J145" i="2" a="1"/>
  <c r="J145" i="2" s="1"/>
  <c r="L145" i="2" s="1"/>
  <c r="I153" i="2"/>
  <c r="J153" i="2" a="1"/>
  <c r="J153" i="2" s="1"/>
  <c r="L153" i="2" s="1"/>
  <c r="J157" i="2" a="1"/>
  <c r="J157" i="2" s="1"/>
  <c r="L157" i="2" s="1"/>
  <c r="I157" i="2"/>
  <c r="J161" i="2" a="1"/>
  <c r="J161" i="2" s="1"/>
  <c r="L161" i="2" s="1"/>
  <c r="J165" i="2" a="1"/>
  <c r="J165" i="2" s="1"/>
  <c r="L165" i="2" s="1"/>
  <c r="I169" i="2"/>
  <c r="J173" i="2" a="1"/>
  <c r="J173" i="2" s="1"/>
  <c r="L173" i="2" s="1"/>
  <c r="I173" i="2"/>
  <c r="J185" i="2" a="1"/>
  <c r="J185" i="2" s="1"/>
  <c r="L185" i="2" s="1"/>
  <c r="I185" i="2"/>
  <c r="J201" i="2" a="1"/>
  <c r="J201" i="2" s="1"/>
  <c r="L201" i="2" s="1"/>
  <c r="I201" i="2"/>
  <c r="I33" i="2"/>
  <c r="I41" i="2"/>
  <c r="I57" i="2"/>
  <c r="I65" i="2"/>
  <c r="I74" i="2"/>
  <c r="I85" i="2"/>
  <c r="I106" i="2"/>
  <c r="I117" i="2"/>
  <c r="I138" i="2"/>
  <c r="I170" i="2"/>
  <c r="I181" i="2"/>
  <c r="I202" i="2"/>
  <c r="J205" i="2" a="1"/>
  <c r="J205" i="2" s="1"/>
  <c r="L205" i="2" s="1"/>
  <c r="J194" i="2" a="1"/>
  <c r="J194" i="2" s="1"/>
  <c r="L194" i="2" s="1"/>
  <c r="J174" i="2" a="1"/>
  <c r="J174" i="2" s="1"/>
  <c r="L174" i="2" s="1"/>
  <c r="J155" i="2" a="1"/>
  <c r="J155" i="2" s="1"/>
  <c r="L155" i="2" s="1"/>
  <c r="J146" i="2" a="1"/>
  <c r="J146" i="2" s="1"/>
  <c r="L146" i="2" s="1"/>
  <c r="J126" i="2" a="1"/>
  <c r="J126" i="2" s="1"/>
  <c r="L126" i="2" s="1"/>
  <c r="I111" i="2"/>
  <c r="J111" i="2" a="1"/>
  <c r="J111" i="2" s="1"/>
  <c r="L111" i="2" s="1"/>
  <c r="J115" i="2" a="1"/>
  <c r="J115" i="2" s="1"/>
  <c r="L115" i="2" s="1"/>
  <c r="I115" i="2"/>
  <c r="J119" i="2" a="1"/>
  <c r="J119" i="2" s="1"/>
  <c r="L119" i="2" s="1"/>
  <c r="I119" i="2"/>
  <c r="I123" i="2"/>
  <c r="J123" i="2" a="1"/>
  <c r="J123" i="2" s="1"/>
  <c r="L123" i="2" s="1"/>
  <c r="J127" i="2" a="1"/>
  <c r="J127" i="2" s="1"/>
  <c r="L127" i="2" s="1"/>
  <c r="I127" i="2"/>
  <c r="J131" i="2" a="1"/>
  <c r="J131" i="2" s="1"/>
  <c r="L131" i="2" s="1"/>
  <c r="I131" i="2"/>
  <c r="I171" i="2"/>
  <c r="J171" i="2" a="1"/>
  <c r="J171" i="2" s="1"/>
  <c r="L171" i="2" s="1"/>
  <c r="J15" i="2" a="1"/>
  <c r="J15" i="2" s="1"/>
  <c r="L15" i="2" s="1"/>
  <c r="J17" i="2" a="1"/>
  <c r="J17" i="2" s="1"/>
  <c r="L17" i="2" s="1"/>
  <c r="J25" i="2" a="1"/>
  <c r="J25" i="2" s="1"/>
  <c r="L25" i="2" s="1"/>
  <c r="J37" i="2" a="1"/>
  <c r="J37" i="2" s="1"/>
  <c r="L37" i="2" s="1"/>
  <c r="J4" i="2" a="1"/>
  <c r="J4" i="2" s="1"/>
  <c r="L4" i="2" s="1"/>
  <c r="I4" i="2"/>
  <c r="I8" i="2"/>
  <c r="I12" i="2"/>
  <c r="J16" i="2" a="1"/>
  <c r="J16" i="2" s="1"/>
  <c r="L16" i="2" s="1"/>
  <c r="I16" i="2"/>
  <c r="J20" i="2" a="1"/>
  <c r="J20" i="2" s="1"/>
  <c r="L20" i="2" s="1"/>
  <c r="I20" i="2"/>
  <c r="J24" i="2" a="1"/>
  <c r="J24" i="2" s="1"/>
  <c r="L24" i="2" s="1"/>
  <c r="I24" i="2"/>
  <c r="J28" i="2" a="1"/>
  <c r="J28" i="2" s="1"/>
  <c r="L28" i="2" s="1"/>
  <c r="I28" i="2"/>
  <c r="J32" i="2" a="1"/>
  <c r="J32" i="2" s="1"/>
  <c r="L32" i="2" s="1"/>
  <c r="I32" i="2"/>
  <c r="J36" i="2" a="1"/>
  <c r="J36" i="2" s="1"/>
  <c r="L36" i="2" s="1"/>
  <c r="I36" i="2"/>
  <c r="J40" i="2" a="1"/>
  <c r="J40" i="2" s="1"/>
  <c r="L40" i="2" s="1"/>
  <c r="I40" i="2"/>
  <c r="J44" i="2" a="1"/>
  <c r="J44" i="2" s="1"/>
  <c r="L44" i="2" s="1"/>
  <c r="I44" i="2"/>
  <c r="J48" i="2" a="1"/>
  <c r="J48" i="2" s="1"/>
  <c r="L48" i="2" s="1"/>
  <c r="I48" i="2"/>
  <c r="J52" i="2" a="1"/>
  <c r="J52" i="2" s="1"/>
  <c r="L52" i="2" s="1"/>
  <c r="I52" i="2"/>
  <c r="J56" i="2" a="1"/>
  <c r="J56" i="2" s="1"/>
  <c r="L56" i="2" s="1"/>
  <c r="I56" i="2"/>
  <c r="J60" i="2" a="1"/>
  <c r="J60" i="2" s="1"/>
  <c r="L60" i="2" s="1"/>
  <c r="I60" i="2"/>
  <c r="J64" i="2" a="1"/>
  <c r="J64" i="2" s="1"/>
  <c r="L64" i="2" s="1"/>
  <c r="I64" i="2"/>
  <c r="J68" i="2" a="1"/>
  <c r="J68" i="2" s="1"/>
  <c r="L68" i="2" s="1"/>
  <c r="I68" i="2"/>
  <c r="J72" i="2" a="1"/>
  <c r="J72" i="2" s="1"/>
  <c r="L72" i="2" s="1"/>
  <c r="I72" i="2"/>
  <c r="J76" i="2" a="1"/>
  <c r="J76" i="2" s="1"/>
  <c r="L76" i="2" s="1"/>
  <c r="J80" i="2" a="1"/>
  <c r="J80" i="2" s="1"/>
  <c r="L80" i="2" s="1"/>
  <c r="J84" i="2" a="1"/>
  <c r="J84" i="2" s="1"/>
  <c r="L84" i="2" s="1"/>
  <c r="I84" i="2"/>
  <c r="J88" i="2" a="1"/>
  <c r="J88" i="2" s="1"/>
  <c r="L88" i="2" s="1"/>
  <c r="I88" i="2"/>
  <c r="J92" i="2" a="1"/>
  <c r="J92" i="2" s="1"/>
  <c r="L92" i="2" s="1"/>
  <c r="J96" i="2" a="1"/>
  <c r="J96" i="2" s="1"/>
  <c r="L96" i="2" s="1"/>
  <c r="J100" i="2" a="1"/>
  <c r="J100" i="2" s="1"/>
  <c r="L100" i="2" s="1"/>
  <c r="I100" i="2"/>
  <c r="I104" i="2"/>
  <c r="J108" i="2" a="1"/>
  <c r="J108" i="2" s="1"/>
  <c r="L108" i="2" s="1"/>
  <c r="J112" i="2" a="1"/>
  <c r="J112" i="2" s="1"/>
  <c r="L112" i="2" s="1"/>
  <c r="J116" i="2" a="1"/>
  <c r="J116" i="2" s="1"/>
  <c r="L116" i="2" s="1"/>
  <c r="I116" i="2"/>
  <c r="J120" i="2" a="1"/>
  <c r="J120" i="2" s="1"/>
  <c r="L120" i="2" s="1"/>
  <c r="I120" i="2"/>
  <c r="J124" i="2" a="1"/>
  <c r="J124" i="2" s="1"/>
  <c r="L124" i="2" s="1"/>
  <c r="J128" i="2" a="1"/>
  <c r="J128" i="2" s="1"/>
  <c r="L128" i="2" s="1"/>
  <c r="J132" i="2" a="1"/>
  <c r="J132" i="2" s="1"/>
  <c r="L132" i="2" s="1"/>
  <c r="I132" i="2"/>
  <c r="I136" i="2"/>
  <c r="J148" i="2" a="1"/>
  <c r="J148" i="2" s="1"/>
  <c r="L148" i="2" s="1"/>
  <c r="I148" i="2"/>
  <c r="J152" i="2" a="1"/>
  <c r="J152" i="2" s="1"/>
  <c r="L152" i="2" s="1"/>
  <c r="I152" i="2"/>
  <c r="J156" i="2" a="1"/>
  <c r="J156" i="2" s="1"/>
  <c r="L156" i="2" s="1"/>
  <c r="I164" i="2"/>
  <c r="I168" i="2"/>
  <c r="J176" i="2" a="1"/>
  <c r="J176" i="2" s="1"/>
  <c r="L176" i="2" s="1"/>
  <c r="J180" i="2" a="1"/>
  <c r="J180" i="2" s="1"/>
  <c r="L180" i="2" s="1"/>
  <c r="I180" i="2"/>
  <c r="J184" i="2" a="1"/>
  <c r="J184" i="2" s="1"/>
  <c r="L184" i="2" s="1"/>
  <c r="I184" i="2"/>
  <c r="J188" i="2" a="1"/>
  <c r="J188" i="2" s="1"/>
  <c r="L188" i="2" s="1"/>
  <c r="I10" i="2"/>
  <c r="I18" i="2"/>
  <c r="I26" i="2"/>
  <c r="I34" i="2"/>
  <c r="I42" i="2"/>
  <c r="I50" i="2"/>
  <c r="I58" i="2"/>
  <c r="I66" i="2"/>
  <c r="I76" i="2"/>
  <c r="I86" i="2"/>
  <c r="I97" i="2"/>
  <c r="I108" i="2"/>
  <c r="I129" i="2"/>
  <c r="I161" i="2"/>
  <c r="I172" i="2"/>
  <c r="I182" i="2"/>
  <c r="I193" i="2"/>
  <c r="J11" i="2" a="1"/>
  <c r="J11" i="2" s="1"/>
  <c r="L11" i="2" s="1"/>
  <c r="J135" i="2" a="1"/>
  <c r="J135" i="2" s="1"/>
  <c r="L135" i="2" s="1"/>
  <c r="J125" i="2" a="1"/>
  <c r="J125" i="2" s="1"/>
  <c r="L125" i="2" s="1"/>
  <c r="J27" i="2" a="1"/>
  <c r="J27" i="2" s="1"/>
  <c r="L27" i="2" s="1"/>
  <c r="J192" i="2" a="1"/>
  <c r="J192" i="2" s="1"/>
  <c r="L192" i="2" s="1"/>
  <c r="J196" i="2" a="1"/>
  <c r="J196" i="2" s="1"/>
  <c r="L196" i="2" s="1"/>
  <c r="J200" i="2" a="1"/>
  <c r="J200" i="2" s="1"/>
  <c r="L200" i="2" s="1"/>
  <c r="J204" i="2" a="1"/>
  <c r="J204" i="2" s="1"/>
  <c r="L204" i="2" s="1"/>
  <c r="J208" i="2" a="1"/>
  <c r="J208" i="2" s="1"/>
  <c r="L208" i="2" s="1"/>
  <c r="I200" i="2"/>
  <c r="I179" i="2"/>
  <c r="I183" i="2"/>
  <c r="I187" i="2"/>
  <c r="I191" i="2"/>
  <c r="I195" i="2"/>
  <c r="I199" i="2"/>
  <c r="I203" i="2"/>
  <c r="I207" i="2"/>
  <c r="I196" i="2"/>
  <c r="J195" i="2" a="1"/>
  <c r="J195" i="2" s="1"/>
  <c r="L195" i="2" s="1"/>
  <c r="S52" i="2" l="1"/>
  <c r="X52" i="2" s="1"/>
  <c r="S69" i="2"/>
  <c r="X69" i="2" s="1"/>
  <c r="S66" i="2"/>
  <c r="X66" i="2" s="1"/>
  <c r="S18" i="2"/>
  <c r="X18" i="2" s="1"/>
  <c r="S16" i="2"/>
  <c r="X16" i="2" s="1"/>
  <c r="S65" i="2"/>
  <c r="X65" i="2" s="1"/>
  <c r="P95" i="2"/>
  <c r="W95" i="2" s="1"/>
  <c r="S204" i="2"/>
  <c r="X204" i="2" s="1"/>
  <c r="S54" i="2"/>
  <c r="X54" i="2" s="1"/>
  <c r="S53" i="2"/>
  <c r="X53" i="2" s="1"/>
  <c r="S74" i="2"/>
  <c r="X74" i="2" s="1"/>
  <c r="S64" i="2"/>
  <c r="X64" i="2" s="1"/>
  <c r="S189" i="2"/>
  <c r="X189" i="2" s="1"/>
  <c r="S17" i="2"/>
  <c r="X17" i="2" s="1"/>
  <c r="P150" i="2"/>
  <c r="W150" i="2" s="1"/>
  <c r="P203" i="2"/>
  <c r="W203" i="2" s="1"/>
  <c r="M44" i="2"/>
  <c r="V44" i="2" s="1"/>
  <c r="P187" i="2"/>
  <c r="W187" i="2" s="1"/>
  <c r="P37" i="2"/>
  <c r="W37" i="2" s="1"/>
  <c r="M204" i="2"/>
  <c r="V204" i="2" s="1"/>
  <c r="P127" i="2"/>
  <c r="W127" i="2" s="1"/>
  <c r="P140" i="2"/>
  <c r="W140" i="2" s="1"/>
  <c r="P110" i="2"/>
  <c r="W110" i="2" s="1"/>
  <c r="P64" i="2"/>
  <c r="W64" i="2" s="1"/>
  <c r="P205" i="2"/>
  <c r="W205" i="2" s="1"/>
  <c r="P73" i="2"/>
  <c r="W73" i="2" s="1"/>
  <c r="M209" i="2"/>
  <c r="V209" i="2" s="1"/>
  <c r="M182" i="2"/>
  <c r="V182" i="2" s="1"/>
  <c r="M95" i="2"/>
  <c r="V95" i="2" s="1"/>
  <c r="P146" i="2"/>
  <c r="W146" i="2" s="1"/>
  <c r="P102" i="2"/>
  <c r="W102" i="2" s="1"/>
  <c r="P163" i="2"/>
  <c r="W163" i="2" s="1"/>
  <c r="P119" i="2"/>
  <c r="W119" i="2" s="1"/>
  <c r="P31" i="2"/>
  <c r="W31" i="2" s="1"/>
  <c r="P75" i="2"/>
  <c r="W75" i="2" s="1"/>
  <c r="P17" i="2"/>
  <c r="W17" i="2" s="1"/>
  <c r="P104" i="2"/>
  <c r="W104" i="2" s="1"/>
  <c r="P56" i="2"/>
  <c r="W56" i="2" s="1"/>
  <c r="P189" i="2"/>
  <c r="W189" i="2" s="1"/>
  <c r="P61" i="2"/>
  <c r="W61" i="2" s="1"/>
  <c r="M181" i="2"/>
  <c r="V181" i="2" s="1"/>
  <c r="M146" i="2"/>
  <c r="V146" i="2" s="1"/>
  <c r="M71" i="2"/>
  <c r="V71" i="2" s="1"/>
  <c r="P134" i="2"/>
  <c r="W134" i="2" s="1"/>
  <c r="P54" i="2"/>
  <c r="W54" i="2" s="1"/>
  <c r="P151" i="2"/>
  <c r="W151" i="2" s="1"/>
  <c r="P111" i="2"/>
  <c r="W111" i="2" s="1"/>
  <c r="P69" i="2"/>
  <c r="W69" i="2" s="1"/>
  <c r="P39" i="2"/>
  <c r="W39" i="2" s="1"/>
  <c r="P164" i="2"/>
  <c r="W164" i="2" s="1"/>
  <c r="P80" i="2"/>
  <c r="W80" i="2" s="1"/>
  <c r="P48" i="2"/>
  <c r="W48" i="2" s="1"/>
  <c r="P157" i="2"/>
  <c r="W157" i="2" s="1"/>
  <c r="P53" i="2"/>
  <c r="W53" i="2" s="1"/>
  <c r="M61" i="2"/>
  <c r="V61" i="2" s="1"/>
  <c r="M66" i="2"/>
  <c r="V66" i="2" s="1"/>
  <c r="P166" i="2"/>
  <c r="W166" i="2" s="1"/>
  <c r="P126" i="2"/>
  <c r="W126" i="2" s="1"/>
  <c r="P6" i="2"/>
  <c r="W6" i="2" s="1"/>
  <c r="P135" i="2"/>
  <c r="W135" i="2" s="1"/>
  <c r="P107" i="2"/>
  <c r="W107" i="2" s="1"/>
  <c r="P207" i="2"/>
  <c r="W207" i="2" s="1"/>
  <c r="P65" i="2"/>
  <c r="W65" i="2" s="1"/>
  <c r="P144" i="2"/>
  <c r="W144" i="2" s="1"/>
  <c r="P68" i="2"/>
  <c r="W68" i="2" s="1"/>
  <c r="P16" i="2"/>
  <c r="W16" i="2" s="1"/>
  <c r="P145" i="2"/>
  <c r="W145" i="2" s="1"/>
  <c r="P9" i="2"/>
  <c r="W9" i="2" s="1"/>
  <c r="M184" i="2"/>
  <c r="V184" i="2" s="1"/>
  <c r="M203" i="2"/>
  <c r="V203" i="2" s="1"/>
  <c r="M141" i="2"/>
  <c r="V141" i="2" s="1"/>
  <c r="M48" i="2"/>
  <c r="V48" i="2" s="1"/>
  <c r="M114" i="2"/>
  <c r="V114" i="2" s="1"/>
  <c r="M120" i="2"/>
  <c r="V120" i="2" s="1"/>
  <c r="M163" i="2"/>
  <c r="V163" i="2" s="1"/>
  <c r="M35" i="2"/>
  <c r="V35" i="2" s="1"/>
  <c r="M81" i="2"/>
  <c r="V81" i="2" s="1"/>
  <c r="M210" i="2"/>
  <c r="V210" i="2" s="1"/>
  <c r="M98" i="2"/>
  <c r="V98" i="2" s="1"/>
  <c r="M72" i="2"/>
  <c r="V72" i="2" s="1"/>
  <c r="M119" i="2"/>
  <c r="V119" i="2" s="1"/>
  <c r="M156" i="2"/>
  <c r="V156" i="2" s="1"/>
  <c r="M21" i="2"/>
  <c r="V21" i="2" s="1"/>
  <c r="M38" i="2"/>
  <c r="V38" i="2" s="1"/>
  <c r="M196" i="2"/>
  <c r="V196" i="2" s="1"/>
  <c r="M205" i="2"/>
  <c r="V205" i="2" s="1"/>
  <c r="M177" i="2"/>
  <c r="V177" i="2" s="1"/>
  <c r="M157" i="2"/>
  <c r="V157" i="2" s="1"/>
  <c r="M137" i="2"/>
  <c r="V137" i="2" s="1"/>
  <c r="M105" i="2"/>
  <c r="V105" i="2" s="1"/>
  <c r="M73" i="2"/>
  <c r="V73" i="2" s="1"/>
  <c r="M53" i="2"/>
  <c r="V53" i="2" s="1"/>
  <c r="M33" i="2"/>
  <c r="V33" i="2" s="1"/>
  <c r="M17" i="2"/>
  <c r="V17" i="2" s="1"/>
  <c r="M200" i="2"/>
  <c r="V200" i="2" s="1"/>
  <c r="M32" i="2"/>
  <c r="V32" i="2" s="1"/>
  <c r="M206" i="2"/>
  <c r="V206" i="2" s="1"/>
  <c r="M170" i="2"/>
  <c r="V170" i="2" s="1"/>
  <c r="M134" i="2"/>
  <c r="V134" i="2" s="1"/>
  <c r="M110" i="2"/>
  <c r="V110" i="2" s="1"/>
  <c r="M94" i="2"/>
  <c r="V94" i="2" s="1"/>
  <c r="M54" i="2"/>
  <c r="V54" i="2" s="1"/>
  <c r="M34" i="2"/>
  <c r="V34" i="2" s="1"/>
  <c r="M168" i="2"/>
  <c r="V168" i="2" s="1"/>
  <c r="M104" i="2"/>
  <c r="V104" i="2" s="1"/>
  <c r="M64" i="2"/>
  <c r="V64" i="2" s="1"/>
  <c r="M36" i="2"/>
  <c r="V36" i="2" s="1"/>
  <c r="M187" i="2"/>
  <c r="V187" i="2" s="1"/>
  <c r="M159" i="2"/>
  <c r="V159" i="2" s="1"/>
  <c r="M135" i="2"/>
  <c r="V135" i="2" s="1"/>
  <c r="M111" i="2"/>
  <c r="V111" i="2" s="1"/>
  <c r="M91" i="2"/>
  <c r="V91" i="2" s="1"/>
  <c r="M59" i="2"/>
  <c r="V59" i="2" s="1"/>
  <c r="M31" i="2"/>
  <c r="V31" i="2" s="1"/>
  <c r="M192" i="2"/>
  <c r="V192" i="2" s="1"/>
  <c r="M144" i="2"/>
  <c r="V144" i="2" s="1"/>
  <c r="M161" i="2"/>
  <c r="V161" i="2" s="1"/>
  <c r="M113" i="2"/>
  <c r="V113" i="2" s="1"/>
  <c r="M37" i="2"/>
  <c r="V37" i="2" s="1"/>
  <c r="M139" i="2"/>
  <c r="V139" i="2" s="1"/>
  <c r="M197" i="2"/>
  <c r="V197" i="2" s="1"/>
  <c r="M169" i="2"/>
  <c r="V169" i="2" s="1"/>
  <c r="M149" i="2"/>
  <c r="V149" i="2" s="1"/>
  <c r="M125" i="2"/>
  <c r="V125" i="2" s="1"/>
  <c r="M93" i="2"/>
  <c r="V93" i="2" s="1"/>
  <c r="M69" i="2"/>
  <c r="V69" i="2" s="1"/>
  <c r="M49" i="2"/>
  <c r="V49" i="2" s="1"/>
  <c r="M29" i="2"/>
  <c r="V29" i="2" s="1"/>
  <c r="M9" i="2"/>
  <c r="V9" i="2" s="1"/>
  <c r="M124" i="2"/>
  <c r="V124" i="2" s="1"/>
  <c r="M16" i="2"/>
  <c r="V16" i="2" s="1"/>
  <c r="M190" i="2"/>
  <c r="V190" i="2" s="1"/>
  <c r="M166" i="2"/>
  <c r="V166" i="2" s="1"/>
  <c r="M130" i="2"/>
  <c r="V130" i="2" s="1"/>
  <c r="M106" i="2"/>
  <c r="V106" i="2" s="1"/>
  <c r="M82" i="2"/>
  <c r="V82" i="2" s="1"/>
  <c r="M50" i="2"/>
  <c r="V50" i="2" s="1"/>
  <c r="M26" i="2"/>
  <c r="V26" i="2" s="1"/>
  <c r="M140" i="2"/>
  <c r="V140" i="2" s="1"/>
  <c r="M96" i="2"/>
  <c r="V96" i="2" s="1"/>
  <c r="M56" i="2"/>
  <c r="V56" i="2" s="1"/>
  <c r="M28" i="2"/>
  <c r="V28" i="2" s="1"/>
  <c r="M183" i="2"/>
  <c r="V183" i="2" s="1"/>
  <c r="M151" i="2"/>
  <c r="V151" i="2" s="1"/>
  <c r="M127" i="2"/>
  <c r="V127" i="2" s="1"/>
  <c r="M107" i="2"/>
  <c r="V107" i="2" s="1"/>
  <c r="Y107" i="2" s="1"/>
  <c r="AA107" i="2" s="1"/>
  <c r="M83" i="2"/>
  <c r="V83" i="2" s="1"/>
  <c r="M55" i="2"/>
  <c r="V55" i="2" s="1"/>
  <c r="M23" i="2"/>
  <c r="V23" i="2" s="1"/>
  <c r="M172" i="2"/>
  <c r="V172" i="2" s="1"/>
  <c r="M76" i="2"/>
  <c r="V76" i="2" s="1"/>
  <c r="M189" i="2"/>
  <c r="V189" i="2" s="1"/>
  <c r="M165" i="2"/>
  <c r="V165" i="2" s="1"/>
  <c r="M145" i="2"/>
  <c r="V145" i="2" s="1"/>
  <c r="M117" i="2"/>
  <c r="V117" i="2" s="1"/>
  <c r="M89" i="2"/>
  <c r="V89" i="2" s="1"/>
  <c r="M65" i="2"/>
  <c r="V65" i="2" s="1"/>
  <c r="M45" i="2"/>
  <c r="V45" i="2" s="1"/>
  <c r="M25" i="2"/>
  <c r="V25" i="2" s="1"/>
  <c r="M208" i="2"/>
  <c r="V208" i="2" s="1"/>
  <c r="M68" i="2"/>
  <c r="V68" i="2" s="1"/>
  <c r="M12" i="2"/>
  <c r="V12" i="2" s="1"/>
  <c r="M186" i="2"/>
  <c r="V186" i="2" s="1"/>
  <c r="M150" i="2"/>
  <c r="V150" i="2" s="1"/>
  <c r="M126" i="2"/>
  <c r="V126" i="2" s="1"/>
  <c r="M102" i="2"/>
  <c r="V102" i="2" s="1"/>
  <c r="M78" i="2"/>
  <c r="V78" i="2" s="1"/>
  <c r="M46" i="2"/>
  <c r="V46" i="2" s="1"/>
  <c r="M6" i="2"/>
  <c r="V6" i="2" s="1"/>
  <c r="M128" i="2"/>
  <c r="V128" i="2" s="1"/>
  <c r="M84" i="2"/>
  <c r="V84" i="2" s="1"/>
  <c r="M52" i="2"/>
  <c r="V52" i="2" s="1"/>
  <c r="M207" i="2"/>
  <c r="V207" i="2" s="1"/>
  <c r="M171" i="2"/>
  <c r="V171" i="2" s="1"/>
  <c r="M147" i="2"/>
  <c r="V147" i="2" s="1"/>
  <c r="M123" i="2"/>
  <c r="V123" i="2" s="1"/>
  <c r="M99" i="2"/>
  <c r="V99" i="2" s="1"/>
  <c r="M75" i="2"/>
  <c r="V75" i="2" s="1"/>
  <c r="M39" i="2"/>
  <c r="V39" i="2" s="1"/>
  <c r="M7" i="2"/>
  <c r="V7" i="2" s="1"/>
  <c r="M164" i="2"/>
  <c r="V164" i="2" s="1"/>
  <c r="M8" i="2"/>
  <c r="V8" i="2" s="1"/>
  <c r="Y157" i="2" l="1"/>
  <c r="AA157" i="2" s="1"/>
  <c r="Y39" i="2"/>
  <c r="AA39" i="2" s="1"/>
  <c r="Z7" i="2"/>
  <c r="Y7" i="2"/>
  <c r="AA7" i="2" s="1"/>
  <c r="Z52" i="2"/>
  <c r="Y52" i="2"/>
  <c r="AA52" i="2" s="1"/>
  <c r="Z150" i="2"/>
  <c r="Y150" i="2"/>
  <c r="AA150" i="2" s="1"/>
  <c r="Z89" i="2"/>
  <c r="Y89" i="2"/>
  <c r="AA89" i="2" s="1"/>
  <c r="Z55" i="2"/>
  <c r="Y55" i="2"/>
  <c r="AA55" i="2" s="1"/>
  <c r="Z82" i="2"/>
  <c r="Y82" i="2"/>
  <c r="AA82" i="2" s="1"/>
  <c r="Z29" i="2"/>
  <c r="Y29" i="2"/>
  <c r="AA29" i="2" s="1"/>
  <c r="Z139" i="2"/>
  <c r="Y139" i="2"/>
  <c r="AA139" i="2" s="1"/>
  <c r="Z187" i="2"/>
  <c r="Y187" i="2"/>
  <c r="AA187" i="2" s="1"/>
  <c r="Z72" i="2"/>
  <c r="Y72" i="2"/>
  <c r="AA72" i="2" s="1"/>
  <c r="Z48" i="2"/>
  <c r="Y48" i="2"/>
  <c r="AA48" i="2" s="1"/>
  <c r="Z66" i="2"/>
  <c r="Y66" i="2"/>
  <c r="AA66" i="2" s="1"/>
  <c r="Z182" i="2"/>
  <c r="Y182" i="2"/>
  <c r="AA182" i="2" s="1"/>
  <c r="Z204" i="2"/>
  <c r="Y204" i="2"/>
  <c r="AA204" i="2" s="1"/>
  <c r="Z18" i="2"/>
  <c r="Y18" i="2"/>
  <c r="AA18" i="2" s="1"/>
  <c r="Z147" i="2"/>
  <c r="Y147" i="2"/>
  <c r="AA147" i="2" s="1"/>
  <c r="Z78" i="2"/>
  <c r="Y78" i="2"/>
  <c r="AA78" i="2" s="1"/>
  <c r="Z25" i="2"/>
  <c r="Y25" i="2"/>
  <c r="AA25" i="2" s="1"/>
  <c r="Z76" i="2"/>
  <c r="Y76" i="2"/>
  <c r="AA76" i="2" s="1"/>
  <c r="Z183" i="2"/>
  <c r="Y183" i="2"/>
  <c r="AA183" i="2" s="1"/>
  <c r="Z106" i="2"/>
  <c r="Y106" i="2"/>
  <c r="AA106" i="2" s="1"/>
  <c r="Z49" i="2"/>
  <c r="Y49" i="2"/>
  <c r="AA49" i="2" s="1"/>
  <c r="Z37" i="2"/>
  <c r="Y37" i="2"/>
  <c r="AA37" i="2" s="1"/>
  <c r="Z111" i="2"/>
  <c r="Y111" i="2"/>
  <c r="AA111" i="2" s="1"/>
  <c r="Z34" i="2"/>
  <c r="Y34" i="2"/>
  <c r="AA34" i="2" s="1"/>
  <c r="Z200" i="2"/>
  <c r="Y200" i="2"/>
  <c r="AA200" i="2" s="1"/>
  <c r="Z177" i="2"/>
  <c r="Y177" i="2"/>
  <c r="AA177" i="2" s="1"/>
  <c r="Z98" i="2"/>
  <c r="Y98" i="2"/>
  <c r="AA98" i="2" s="1"/>
  <c r="Z141" i="2"/>
  <c r="Y141" i="2"/>
  <c r="AA141" i="2" s="1"/>
  <c r="Z61" i="2"/>
  <c r="Y61" i="2"/>
  <c r="AA61" i="2" s="1"/>
  <c r="Z71" i="2"/>
  <c r="Y71" i="2"/>
  <c r="AA71" i="2" s="1"/>
  <c r="Z209" i="2"/>
  <c r="Y209" i="2"/>
  <c r="AA209" i="2" s="1"/>
  <c r="Z28" i="2"/>
  <c r="Y28" i="2"/>
  <c r="AA28" i="2" s="1"/>
  <c r="Z26" i="2"/>
  <c r="Y26" i="2"/>
  <c r="AA26" i="2" s="1"/>
  <c r="Z130" i="2"/>
  <c r="Y130" i="2"/>
  <c r="AA130" i="2" s="1"/>
  <c r="Z124" i="2"/>
  <c r="Y124" i="2"/>
  <c r="AA124" i="2" s="1"/>
  <c r="Z69" i="2"/>
  <c r="Y69" i="2"/>
  <c r="AA69" i="2" s="1"/>
  <c r="Z169" i="2"/>
  <c r="Y169" i="2"/>
  <c r="AA169" i="2" s="1"/>
  <c r="Z113" i="2"/>
  <c r="Y113" i="2"/>
  <c r="AA113" i="2" s="1"/>
  <c r="Z31" i="2"/>
  <c r="Y31" i="2"/>
  <c r="AA31" i="2" s="1"/>
  <c r="Z135" i="2"/>
  <c r="Y135" i="2"/>
  <c r="AA135" i="2" s="1"/>
  <c r="Z64" i="2"/>
  <c r="Y64" i="2"/>
  <c r="AA64" i="2" s="1"/>
  <c r="Z54" i="2"/>
  <c r="Y54" i="2"/>
  <c r="AA54" i="2" s="1"/>
  <c r="Z170" i="2"/>
  <c r="Y170" i="2"/>
  <c r="AA170" i="2" s="1"/>
  <c r="Z17" i="2"/>
  <c r="Y17" i="2"/>
  <c r="AA17" i="2" s="1"/>
  <c r="Z105" i="2"/>
  <c r="Y105" i="2"/>
  <c r="AA105" i="2" s="1"/>
  <c r="Z205" i="2"/>
  <c r="Y205" i="2"/>
  <c r="AA205" i="2" s="1"/>
  <c r="Z156" i="2"/>
  <c r="Y156" i="2"/>
  <c r="AA156" i="2" s="1"/>
  <c r="Z210" i="2"/>
  <c r="Y210" i="2"/>
  <c r="AA210" i="2" s="1"/>
  <c r="Z120" i="2"/>
  <c r="Y120" i="2"/>
  <c r="AA120" i="2" s="1"/>
  <c r="Z203" i="2"/>
  <c r="Y203" i="2"/>
  <c r="AA203" i="2" s="1"/>
  <c r="Z146" i="2"/>
  <c r="Y146" i="2"/>
  <c r="AA146" i="2" s="1"/>
  <c r="Z123" i="2"/>
  <c r="Y123" i="2"/>
  <c r="AA123" i="2" s="1"/>
  <c r="Z46" i="2"/>
  <c r="Y46" i="2"/>
  <c r="AA46" i="2" s="1"/>
  <c r="Z208" i="2"/>
  <c r="Y208" i="2"/>
  <c r="AA208" i="2" s="1"/>
  <c r="Z189" i="2"/>
  <c r="Y189" i="2"/>
  <c r="AA189" i="2" s="1"/>
  <c r="Z151" i="2"/>
  <c r="Y151" i="2"/>
  <c r="AA151" i="2" s="1"/>
  <c r="Z96" i="2"/>
  <c r="Y96" i="2"/>
  <c r="AA96" i="2" s="1"/>
  <c r="Z190" i="2"/>
  <c r="Y190" i="2"/>
  <c r="AA190" i="2" s="1"/>
  <c r="Z125" i="2"/>
  <c r="Y125" i="2"/>
  <c r="AA125" i="2" s="1"/>
  <c r="Z144" i="2"/>
  <c r="Y144" i="2"/>
  <c r="AA144" i="2" s="1"/>
  <c r="Z91" i="2"/>
  <c r="Y91" i="2"/>
  <c r="AA91" i="2" s="1"/>
  <c r="Z168" i="2"/>
  <c r="Y168" i="2"/>
  <c r="AA168" i="2" s="1"/>
  <c r="Z110" i="2"/>
  <c r="Y110" i="2"/>
  <c r="AA110" i="2" s="1"/>
  <c r="Z32" i="2"/>
  <c r="Y32" i="2"/>
  <c r="AA32" i="2" s="1"/>
  <c r="Z53" i="2"/>
  <c r="Y53" i="2"/>
  <c r="AA53" i="2" s="1"/>
  <c r="Z38" i="2"/>
  <c r="Y38" i="2"/>
  <c r="AA38" i="2" s="1"/>
  <c r="Z35" i="2"/>
  <c r="Y35" i="2"/>
  <c r="AA35" i="2" s="1"/>
  <c r="Z84" i="2"/>
  <c r="Y84" i="2"/>
  <c r="AA84" i="2" s="1"/>
  <c r="Z186" i="2"/>
  <c r="Y186" i="2"/>
  <c r="AA186" i="2" s="1"/>
  <c r="Z117" i="2"/>
  <c r="Y117" i="2"/>
  <c r="AA117" i="2" s="1"/>
  <c r="Z83" i="2"/>
  <c r="Y83" i="2"/>
  <c r="AA83" i="2" s="1"/>
  <c r="Z140" i="2"/>
  <c r="Y140" i="2"/>
  <c r="AA140" i="2" s="1"/>
  <c r="Z16" i="2"/>
  <c r="Y16" i="2"/>
  <c r="AA16" i="2" s="1"/>
  <c r="Z149" i="2"/>
  <c r="Y149" i="2"/>
  <c r="AA149" i="2" s="1"/>
  <c r="Z192" i="2"/>
  <c r="Y192" i="2"/>
  <c r="AA192" i="2" s="1"/>
  <c r="Z36" i="2"/>
  <c r="Y36" i="2"/>
  <c r="AA36" i="2" s="1"/>
  <c r="Z134" i="2"/>
  <c r="Y134" i="2"/>
  <c r="AA134" i="2" s="1"/>
  <c r="Z73" i="2"/>
  <c r="Y73" i="2"/>
  <c r="AA73" i="2" s="1"/>
  <c r="Z21" i="2"/>
  <c r="Y21" i="2"/>
  <c r="AA21" i="2" s="1"/>
  <c r="Z163" i="2"/>
  <c r="Y163" i="2"/>
  <c r="AA163" i="2" s="1"/>
  <c r="Z80" i="2"/>
  <c r="Y80" i="2"/>
  <c r="AA80" i="2" s="1"/>
  <c r="Z74" i="2"/>
  <c r="Y74" i="2"/>
  <c r="AA74" i="2" s="1"/>
  <c r="Z8" i="2"/>
  <c r="Y8" i="2"/>
  <c r="AA8" i="2" s="1"/>
  <c r="Z75" i="2"/>
  <c r="Y75" i="2"/>
  <c r="AA75" i="2" s="1"/>
  <c r="Z171" i="2"/>
  <c r="Y171" i="2"/>
  <c r="AA171" i="2" s="1"/>
  <c r="Z128" i="2"/>
  <c r="Y128" i="2"/>
  <c r="AA128" i="2" s="1"/>
  <c r="Z102" i="2"/>
  <c r="Y102" i="2"/>
  <c r="AA102" i="2" s="1"/>
  <c r="Z12" i="2"/>
  <c r="Y12" i="2"/>
  <c r="AA12" i="2" s="1"/>
  <c r="Z45" i="2"/>
  <c r="Y45" i="2"/>
  <c r="AA45" i="2" s="1"/>
  <c r="Z145" i="2"/>
  <c r="Y145" i="2"/>
  <c r="AA145" i="2" s="1"/>
  <c r="Z172" i="2"/>
  <c r="Y172" i="2"/>
  <c r="AA172" i="2" s="1"/>
  <c r="Z164" i="2"/>
  <c r="Y164" i="2"/>
  <c r="AA164" i="2" s="1"/>
  <c r="Z99" i="2"/>
  <c r="Y99" i="2"/>
  <c r="AA99" i="2" s="1"/>
  <c r="Z207" i="2"/>
  <c r="Y207" i="2"/>
  <c r="AA207" i="2" s="1"/>
  <c r="Z6" i="2"/>
  <c r="Y6" i="2"/>
  <c r="AA6" i="2" s="1"/>
  <c r="Z126" i="2"/>
  <c r="Y126" i="2"/>
  <c r="AA126" i="2" s="1"/>
  <c r="Z68" i="2"/>
  <c r="Y68" i="2"/>
  <c r="AA68" i="2" s="1"/>
  <c r="Z65" i="2"/>
  <c r="Y65" i="2"/>
  <c r="AA65" i="2" s="1"/>
  <c r="Z165" i="2"/>
  <c r="Y165" i="2"/>
  <c r="AA165" i="2" s="1"/>
  <c r="Z23" i="2"/>
  <c r="Y23" i="2"/>
  <c r="AA23" i="2" s="1"/>
  <c r="Z127" i="2"/>
  <c r="Y127" i="2"/>
  <c r="AA127" i="2" s="1"/>
  <c r="Z56" i="2"/>
  <c r="Y56" i="2"/>
  <c r="AA56" i="2" s="1"/>
  <c r="Z50" i="2"/>
  <c r="Y50" i="2"/>
  <c r="AA50" i="2" s="1"/>
  <c r="Z166" i="2"/>
  <c r="Y166" i="2"/>
  <c r="AA166" i="2" s="1"/>
  <c r="Z9" i="2"/>
  <c r="Y9" i="2"/>
  <c r="AA9" i="2" s="1"/>
  <c r="Z93" i="2"/>
  <c r="Y93" i="2"/>
  <c r="AA93" i="2" s="1"/>
  <c r="Z197" i="2"/>
  <c r="Y197" i="2"/>
  <c r="AA197" i="2" s="1"/>
  <c r="Z161" i="2"/>
  <c r="Y161" i="2"/>
  <c r="AA161" i="2" s="1"/>
  <c r="Z59" i="2"/>
  <c r="Y59" i="2"/>
  <c r="AA59" i="2" s="1"/>
  <c r="Z159" i="2"/>
  <c r="Y159" i="2"/>
  <c r="AA159" i="2" s="1"/>
  <c r="Z104" i="2"/>
  <c r="Y104" i="2"/>
  <c r="AA104" i="2" s="1"/>
  <c r="Z94" i="2"/>
  <c r="Y94" i="2"/>
  <c r="AA94" i="2" s="1"/>
  <c r="Z206" i="2"/>
  <c r="Y206" i="2"/>
  <c r="AA206" i="2" s="1"/>
  <c r="Z33" i="2"/>
  <c r="Y33" i="2"/>
  <c r="AA33" i="2" s="1"/>
  <c r="Z137" i="2"/>
  <c r="Y137" i="2"/>
  <c r="AA137" i="2" s="1"/>
  <c r="Z196" i="2"/>
  <c r="Y196" i="2"/>
  <c r="AA196" i="2" s="1"/>
  <c r="Z119" i="2"/>
  <c r="Y119" i="2"/>
  <c r="AA119" i="2" s="1"/>
  <c r="Z81" i="2"/>
  <c r="Y81" i="2"/>
  <c r="AA81" i="2" s="1"/>
  <c r="Z114" i="2"/>
  <c r="Y114" i="2"/>
  <c r="AA114" i="2" s="1"/>
  <c r="Z184" i="2"/>
  <c r="Y184" i="2"/>
  <c r="AA184" i="2" s="1"/>
  <c r="Z181" i="2"/>
  <c r="Y181" i="2"/>
  <c r="AA181" i="2" s="1"/>
  <c r="Z95" i="2"/>
  <c r="Y95" i="2"/>
  <c r="AA95" i="2" s="1"/>
  <c r="Z44" i="2"/>
  <c r="Y44" i="2"/>
  <c r="AA44" i="2" s="1"/>
  <c r="Z157" i="2"/>
  <c r="Z39" i="2"/>
  <c r="Z107" i="2"/>
  <c r="H3" i="2" l="1"/>
  <c r="G3" i="2"/>
  <c r="F3" i="2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J3" i="2" l="1" a="1"/>
  <c r="J3" i="2" s="1"/>
  <c r="L3" i="2" s="1"/>
  <c r="I3" i="2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G211" i="4" l="1"/>
</calcChain>
</file>

<file path=xl/sharedStrings.xml><?xml version="1.0" encoding="utf-8"?>
<sst xmlns="http://schemas.openxmlformats.org/spreadsheetml/2006/main" count="1142" uniqueCount="717">
  <si>
    <t>MARCA</t>
  </si>
  <si>
    <t>ítem</t>
  </si>
  <si>
    <t>ABINTRA POLVO SOBRE 27 G</t>
  </si>
  <si>
    <t>ACETAMINOFEN 500 MG TABLETA</t>
  </si>
  <si>
    <t>ACETATO DE MEDROXIPROGESTERONA 150 MG X 3 ML AMP</t>
  </si>
  <si>
    <t>ACIDO ASCORBICO AMP 500 MG/ 5 ML</t>
  </si>
  <si>
    <t>ACIDO FOLICO 1 MG TABLETA</t>
  </si>
  <si>
    <t>ACIDO TRANEXAMICO 500 MG TABLETA</t>
  </si>
  <si>
    <t>ACIDO TRANEXAMICO 500 MG/5 ML AMPOLLA</t>
  </si>
  <si>
    <t>ACIDO URSODESOXICOLICO 300 MG TAB</t>
  </si>
  <si>
    <t>ACIDO VALPROICO 250 MGR/5 ML X 120 ML JARABE</t>
  </si>
  <si>
    <t>ACIDO VALPROICO 500 MG/5ML AMPOLLA</t>
  </si>
  <si>
    <t>ACIDOS GRASOS 20% FRASCO 250 ML</t>
  </si>
  <si>
    <t>ADRENALINA 1 MG/1 ML AMPOLLA</t>
  </si>
  <si>
    <t>AGUA ESTERIL 10 ML AMPOLLA</t>
  </si>
  <si>
    <t>AGUA ESTERIL 500 ML BOLSA</t>
  </si>
  <si>
    <t>AGUA ESTERIL PARA IRRIGACION DE 3000 ML</t>
  </si>
  <si>
    <t>AGUA OXIGENADA FRASCO 120 ML</t>
  </si>
  <si>
    <t>ALBENDAZOL 200 MG TABLETA</t>
  </si>
  <si>
    <t>ALBENDAZOL 400MG/20ML SUSPENSIÓN</t>
  </si>
  <si>
    <t>ALBUMINA HUMANA NORMAL 20 % X 50 ML</t>
  </si>
  <si>
    <t>ALFAMETILDOPA 250 MG TABLETA</t>
  </si>
  <si>
    <t>ALPRAZOLAM 0.5 MG TABLETA</t>
  </si>
  <si>
    <t>ALTEPLASE (ACTIVADOR TISULAR DEL PLASMINOGENO HUMANO RECOMBINANTE) 50 MG (POLVO</t>
  </si>
  <si>
    <t>AMIKACINA 100 MG/2 ML AMPOLLA</t>
  </si>
  <si>
    <t>AMINOACIDOS CRISTALINOS 10% FRASCO 500 ML</t>
  </si>
  <si>
    <t>AMIODARONA CLORHIDRATO 150 MG AMPOLLA</t>
  </si>
  <si>
    <t>AMITRIPTILINA 25 MG TABLETA</t>
  </si>
  <si>
    <t>AMLODIPINO 5 MG TABLETA</t>
  </si>
  <si>
    <t>AMOXICILINA 500 MG CAPSULA</t>
  </si>
  <si>
    <t>AMPICILINA + SULBACTAM 1.5 GR AMPOLLA</t>
  </si>
  <si>
    <t>ATORVASTATINA 20 MG TABLETA</t>
  </si>
  <si>
    <t>BENOXINATO 0.4% GOTAS OFTALMICAS OQ-SEINA</t>
  </si>
  <si>
    <t>BETA METILDIGOXINA 0.2 MG 2 ML AMPOLLA</t>
  </si>
  <si>
    <t>BETAMETASONA 0.05% X 20 GR CREMA</t>
  </si>
  <si>
    <t>BETAMETASONA 4 MG AMPOLLA</t>
  </si>
  <si>
    <t>BICARBONATO DE SODIO 10 MEQ 10 ML AMPOLLA</t>
  </si>
  <si>
    <t>BISACODILO 5 MG TABLETA</t>
  </si>
  <si>
    <t>BROMURO DE ROCURONIO 50 MG 5 ML.</t>
  </si>
  <si>
    <t>BUPIVACAINA CON EPINEFRINA 0.5% X 10 ML AMPOLLA</t>
  </si>
  <si>
    <t>BUPIVACAINA PESADA 0.5 AMPOLLA X 4 ML</t>
  </si>
  <si>
    <t>BUPIVACAINA PESADA 0.75 AMPOLLA X 10 ML</t>
  </si>
  <si>
    <t>BUPIVACAINA SIN EPINEFRINA 0.5% AMPOLLA</t>
  </si>
  <si>
    <t>CAPTOPRIL 50 MG TAB</t>
  </si>
  <si>
    <t>CEFAZOLINA 1 GR AMPOLLA</t>
  </si>
  <si>
    <t>CEFEPIME 1 GR AMP</t>
  </si>
  <si>
    <t>CEFTAZIDIMA 1GR AMP</t>
  </si>
  <si>
    <t>CLINDAMICINA 600 MG AMPOLLA</t>
  </si>
  <si>
    <t>CLONIDINA 0.150 MG TABLETA</t>
  </si>
  <si>
    <t>CLORHIDRATO DE KETAMINA 500 MG / 10 ML AMP</t>
  </si>
  <si>
    <t>CLORURO DE POTASIO 2MEQ/10ML AMP</t>
  </si>
  <si>
    <t>CLORURO DE SODIO 0.9% X 100 ML SOLUCION INYECTABLE</t>
  </si>
  <si>
    <t>CLORURO DE SODIO 0.9% X 250 ML SOLUCION INYECTABLE</t>
  </si>
  <si>
    <t>CLORURO DE SODIO 0.9% X 50 ML SOLUCION INYECTABLE</t>
  </si>
  <si>
    <t>CLORURO DE SODIO 0.9% X 500 ML SOLUCION INYECTABLE</t>
  </si>
  <si>
    <t>CLORURO DE SODIO 2MEQ/ML X 10ML AMP</t>
  </si>
  <si>
    <t>CLOTRIMAZOL OVULO VAGINAL 100 MG</t>
  </si>
  <si>
    <t>COLAGENASA 120 UI/100 MG TUBO X 40 GR</t>
  </si>
  <si>
    <t>COLCHICINA 0.5 MG TABLETA</t>
  </si>
  <si>
    <t>COLESTIRAMINA POLVO SOBRE 4 GR</t>
  </si>
  <si>
    <t>DEXAMETASONA 8 MG/2 MG AMPOLLA</t>
  </si>
  <si>
    <t>DEXMEDETOMIDINA HCL 200 MCG / 2ML SOLUCION INYECTABLE AMPOLLA</t>
  </si>
  <si>
    <t>DEXMEDETOMIDINA HCL 400 MCG / ML SOLUCION INYECTABLE AMPOLLA POR 4 ML</t>
  </si>
  <si>
    <t>DEXTROSA AL 10% AGUA DESTILADA 500 ML</t>
  </si>
  <si>
    <t>DEXTROSA AL 5% AGUA DESTILADA 500 ML</t>
  </si>
  <si>
    <t>DEXTROSA AL 50% AGUA D. 500 ML</t>
  </si>
  <si>
    <t>DIATRIZOICO SODIO + DIATRIZOATO DE MEGLUMINA X 30 ML</t>
  </si>
  <si>
    <t>DICLOFENACO 50 MG TABLETA</t>
  </si>
  <si>
    <t>DICLOFENACO 75 MG AMPOLLA</t>
  </si>
  <si>
    <t>DICLOXACILINA 500 MG CAPSULA</t>
  </si>
  <si>
    <t>DIMENHIDRINATO 50 MG TABLETA</t>
  </si>
  <si>
    <t>DIOSMINA 500MG TABLETAS</t>
  </si>
  <si>
    <t>DIPIRONA 2 GR/5 ML AMPOLLA</t>
  </si>
  <si>
    <t>DIPIRONA 2.5 G / 5 ML AMP</t>
  </si>
  <si>
    <t>DOLUTEGRAVIR SODICO 50 MG TABLETAS RECUBIERTAS CON PELÍCULA</t>
  </si>
  <si>
    <t>DOPAMINA CLORHIDRATO SOLUCION INYECTABLE 200MG/5ML</t>
  </si>
  <si>
    <t>EFAVIRENZ 600 MG TABLETA</t>
  </si>
  <si>
    <t>ELEMENTOS TRAZA 10 ML AMPOLLA</t>
  </si>
  <si>
    <t>ENALAPRIL 20 MG TABLETA</t>
  </si>
  <si>
    <t>ENSURE CLINICAL LIQUIDO BOTELLA 220 ML</t>
  </si>
  <si>
    <t>ERITROPOYETINA 2000 UI AMPOLLA X 1 ML</t>
  </si>
  <si>
    <t>ESPIRONOLACTONA 25 MG TABLETA</t>
  </si>
  <si>
    <t>ETERONOGESTREL 68 MG IMPLANTE SUBDERMICO (IMPLANON)</t>
  </si>
  <si>
    <t>ETILEFRINA 10 MG/1 ML AMPOLLA</t>
  </si>
  <si>
    <t>FENITOINA SODICA 250 MG/5 ML AMP</t>
  </si>
  <si>
    <t>FENTANILO CITRATO 0.5 MG X 10 ML AMPOLLA</t>
  </si>
  <si>
    <t>FITOMENADIONA 1 MG/ 1 ML AMP</t>
  </si>
  <si>
    <t>FLUCONAZOL 200 MG CAPSULA</t>
  </si>
  <si>
    <t>FLUCONAZOL 200 MG/100 ML AMPOLLA</t>
  </si>
  <si>
    <t>FLUNARIZINA 10 MG TAB</t>
  </si>
  <si>
    <t>FLUOXETINA 20 MG TABLETA</t>
  </si>
  <si>
    <t>FORMULA LACTEA INFANTIL DE 0 A 6 MESES X 60 ML DE 24 KCAL</t>
  </si>
  <si>
    <t>FORMULA LACTEA INFANTIL DE 0 A 6 MESES X 60 ML DE 30 KCAL</t>
  </si>
  <si>
    <t>FOSFATO DE SODIO DIBASICO - FOSFATO DE SODIO MONOBASICO (16-6) GR / 133ML ENEMA</t>
  </si>
  <si>
    <t>FUROSEMIDA 20 MG AMPOLLA</t>
  </si>
  <si>
    <t>FUROSEMIDA 40 MG TABLETA</t>
  </si>
  <si>
    <t>GENTAMICINA 20 MG AMPOLLA</t>
  </si>
  <si>
    <t>GENTAMICINA 40 MG AMPOLLA</t>
  </si>
  <si>
    <t>GENTAMICINA 80 MG AMPOLLA</t>
  </si>
  <si>
    <t>GLICOFOSFATO DE SODIO 20 ML AMPOLLA</t>
  </si>
  <si>
    <t>GLUCERNA 1.0 LIQUIDO LATA 250 ML</t>
  </si>
  <si>
    <t>GLUCERNA LPC 1.5KCAL FRASCO DE 1 LITRO</t>
  </si>
  <si>
    <t>GLUCONATO DE CALCIO 10% X 10 ML AMP</t>
  </si>
  <si>
    <t>GLUTAMINA + LACTOBACILLOS SOBRE X 15 GRAMOS</t>
  </si>
  <si>
    <t>HEPARINA BAJO PESO MOLECULAR 40MG (ENOXAPARINA MEDICAMENTO BIOLOGICO DE REFERENC</t>
  </si>
  <si>
    <t>HIDROCLOROTIAZIDA 25 MG TABLETA</t>
  </si>
  <si>
    <t>HIDROCORTIZONA 100 MG AMPOLLA</t>
  </si>
  <si>
    <t>HIDROXICINA 100 MG/2 ML AMPOLLA</t>
  </si>
  <si>
    <t>HIERRO 0.3MG/3.6G ZINC 1MG/3.6G CALCIO 117MG/3.6G GRANULOS CONVENCIONALES (FORTI</t>
  </si>
  <si>
    <t>HIOSCINA 20 MG X 1 ML AMPOLLA</t>
  </si>
  <si>
    <t>IBUPROFENO SOLUCIÓN INYECTABLE 10MG/2ML ILIDAP 2ML</t>
  </si>
  <si>
    <t>IBUPROFENO SOLUCIÓN INYECTABLE 5MG/ML AMPOLLA DE 2ML(P)</t>
  </si>
  <si>
    <t>INMUNOGLOBULINA ANTI D 300 MCG</t>
  </si>
  <si>
    <t>INSULINA ASPARTATO 100 U X 3ML PEN</t>
  </si>
  <si>
    <t>INSULINA DEGLUDEC 100 UNIDADES 3 ML PLUMA</t>
  </si>
  <si>
    <t>INSULINA DETEMIR 100 U /ML PLUMA PEN DE 3ML</t>
  </si>
  <si>
    <t>INSULINA GLARGINA 100UI/ML X 3 ML PEN</t>
  </si>
  <si>
    <t>INSULINA GLULISINA 100UI/ML X 3 ML PLUMA PEN</t>
  </si>
  <si>
    <t>L-ORNITINA-L-ASPARTATO 5G AMPOLLAS DE 10ML</t>
  </si>
  <si>
    <t>LABETALOL 100 MG AMPOLLA</t>
  </si>
  <si>
    <t>LACTOBACILLUS REUTERI PROTECTICS FRASCO X 5ML</t>
  </si>
  <si>
    <t>LAMIVUDINA 150 MG + ZIDOVUDINA 300 MG TABLETA</t>
  </si>
  <si>
    <t>LEVETIRACETAM 500MG TABLETA</t>
  </si>
  <si>
    <t>LEVOFLOXACINO 500 MG TABLETA</t>
  </si>
  <si>
    <t>LEVOMEPROMAZINA 4 MG/ML SOLUCION ORAL</t>
  </si>
  <si>
    <t>LEVONOGESTREL MICRONIZADO 75 MG - IMPLANTE SUBDERMICO (JADELLE)</t>
  </si>
  <si>
    <t>LEVONORGESTREL 0.75 MG TABLETA</t>
  </si>
  <si>
    <t>LEVOTIROXINA 50 MCG TABLETA</t>
  </si>
  <si>
    <t>LIDOCAINA 2% FRASCO DE 20 ML SIN EPINEFRINA</t>
  </si>
  <si>
    <t>LIDOCAINA 2% JALEA TUBO 30 ML</t>
  </si>
  <si>
    <t>LIDOCAINA 2% SIMPLE AMPOULEPACK POR 10ML</t>
  </si>
  <si>
    <t>LIDOCAINA CON EPINEFRINA 2% 50 ML AMPOLLA</t>
  </si>
  <si>
    <t>LINEZOLID 2 MG/ML SOLUCION INYECTABLE FRASCO POR 300 ML</t>
  </si>
  <si>
    <t>LOPERAMIDA 2 MG TABLETA</t>
  </si>
  <si>
    <t>LOPINAVIR 100MG / RITONAVIR 25MG TABLETAS</t>
  </si>
  <si>
    <t>LOPINAVIR 200 MG RITONAVIR 50 MG TABLETA</t>
  </si>
  <si>
    <t>LORATADINA 10 MG TABLETA</t>
  </si>
  <si>
    <t>LORAZEPAM 1 MG TABLETA</t>
  </si>
  <si>
    <t>LOSARTAN 50 MG TABLETA</t>
  </si>
  <si>
    <t>MANITOL BOLSA 500 ML</t>
  </si>
  <si>
    <t>MEROPENEM 1G FCO</t>
  </si>
  <si>
    <t>MEROPENEM 500 MG FCO</t>
  </si>
  <si>
    <t>MESALAZINA TABLETAS 500MG</t>
  </si>
  <si>
    <t>METILPREDNISOLONA ACETATO 40 MG AMPOLLA</t>
  </si>
  <si>
    <t>METIMAZOL 5 MGR. TABLETA</t>
  </si>
  <si>
    <t>METOCLOPRAMIDA 10MG/2ML AMPOLLA</t>
  </si>
  <si>
    <t>METOPROLOL TARTATO 100 MG</t>
  </si>
  <si>
    <t>METRONIDAZOL 500 MG OVULO</t>
  </si>
  <si>
    <t>METRONIDAZOL 500 MG TABLETA</t>
  </si>
  <si>
    <t>METRONIDAZOL 500MG/100ML AMPOLLA</t>
  </si>
  <si>
    <t>MILRRINONA LACTATO 10 MG/ML AMP</t>
  </si>
  <si>
    <t>MISOPROSTOL 200 MCG TABLETA</t>
  </si>
  <si>
    <t>MISOPROSTOL 50 MCG TABLETA</t>
  </si>
  <si>
    <t>MOXIFLOXACINO 400MG AMPOLLA</t>
  </si>
  <si>
    <t>N-ACETILCISTEINA 600 MG SOBRES</t>
  </si>
  <si>
    <t>NAPROXENO 250 MG TABLETA</t>
  </si>
  <si>
    <t>NEOSTIGMINA 0.5 MG/ML X 2ML AMPOLLA</t>
  </si>
  <si>
    <t>NEPRO AP LÍQUIDO LATA 237 ML</t>
  </si>
  <si>
    <t>NEPRO BP LÍQUIDO LATA 237 ML</t>
  </si>
  <si>
    <t>NEVIRAPINA 50 MG/ 5 ML SUSPENSION</t>
  </si>
  <si>
    <t>NIFEDIPINO 10 MG CAPSULA</t>
  </si>
  <si>
    <t>NIFEDIPINO 30 MG TABLETAS DE LIBERACIÓN OSMÓTICA</t>
  </si>
  <si>
    <t>NIFEDIPINO RETARD 30 MG CAPSULA</t>
  </si>
  <si>
    <t>NIMODIPINA 30 MG TABLETA</t>
  </si>
  <si>
    <t>NISTATINA 100.000 UI SUSPENSION 60 ML</t>
  </si>
  <si>
    <t>NITROFURAZONA CREMA 500G POTE</t>
  </si>
  <si>
    <t>NORFLOXACINA 400 MG TABLETA</t>
  </si>
  <si>
    <t>OMEPRAZOL 20 MG CAPSULA</t>
  </si>
  <si>
    <t>OMEPRAZOL 40 MG AMPOLLA</t>
  </si>
  <si>
    <t>ONDASETRON 8 MG X 4 ML AMPOLLA</t>
  </si>
  <si>
    <t>OXACILINA 1 GR AMPOLLA</t>
  </si>
  <si>
    <t>OXITOCINA 10 U.I/1 ML AMPOLLA</t>
  </si>
  <si>
    <t>PALIVIZUMAB 100 MG AMPOLLA</t>
  </si>
  <si>
    <t>PALIVIZUMAB 50 MG AMPOLLA</t>
  </si>
  <si>
    <t>PARACETAMOL SOLUCION PARA PERFUSION 10MG/ML AMPOLLA</t>
  </si>
  <si>
    <t>PEDIALYTE FRASCO PED X 500 ML SALA EDA</t>
  </si>
  <si>
    <t>PERATIVE LIQUIDO LIQUIDO LPC 1000 ML</t>
  </si>
  <si>
    <t>PIPERACILINA + TAZOBACTAM 4.5 GR AMPOLLA</t>
  </si>
  <si>
    <t>POLIMIXINA B POLVO LIOFILIZADO PARA INYECCION
500.000 UI</t>
  </si>
  <si>
    <t>POVIDONA IODADA COLIRIO AL 5% FRASCO X 15 ML</t>
  </si>
  <si>
    <t>PRAZOSINA 1 MG TABLETA</t>
  </si>
  <si>
    <t>PREDNISOLONA 1% + FENILEFRINA 0.12% X 5 ML GOTAS OFTALMICAS</t>
  </si>
  <si>
    <t>PULMOCARE LÍQUIDO LATA 237 ML</t>
  </si>
  <si>
    <t>QUETIAPINA 25MG TABLETAS</t>
  </si>
  <si>
    <t>RIVAROXABAN 15 MG TABLETA</t>
  </si>
  <si>
    <t>S. SALIVARIUS SUBS. THERMOPHILUS BIFIDOBATTERIA LACT. ACIDOPHILUS LACT. PLANTARU</t>
  </si>
  <si>
    <t>SALES DE REHIDRATACION ORAL 0.29 g / 0.15 g / 0.35 g / 2 g SOBRE</t>
  </si>
  <si>
    <t>SEVORANE 100% FRASCO 250 ML</t>
  </si>
  <si>
    <t>SOLUCION LACTATO RINGER BOLSA 500 ML</t>
  </si>
  <si>
    <t>SUCCINILCOLINA 1000 MG/10 ML AMPOLLA</t>
  </si>
  <si>
    <t>SUCRALFATO 1 GR TABLETA</t>
  </si>
  <si>
    <t>SUERO ORAL 500 ML VENTA</t>
  </si>
  <si>
    <t>SULFATO DE MAGNESIO 20% 10 ML AMPOLLA</t>
  </si>
  <si>
    <t>SULFATO DE ZINC JARABE 2MG/ML FCO X 80 ML</t>
  </si>
  <si>
    <t>SULFATO FERRICO 15 ML</t>
  </si>
  <si>
    <t>SULFATO FERROSO 2.5% JARABE 120 ML</t>
  </si>
  <si>
    <t>SULFATO FERROSO 20 ML GOTAS</t>
  </si>
  <si>
    <t>SURFACTANTE 8 ML SURVANTA AMPOLLA</t>
  </si>
  <si>
    <t>TERBUTALINA SULFATO 1% X 10 ML SOLUCION NEBULIZAR AMPOULEPACK</t>
  </si>
  <si>
    <t>TIAMINA B1 X 10 ML AMPOLLA</t>
  </si>
  <si>
    <t>TIGECICLINA 50 MG AMP</t>
  </si>
  <si>
    <t>TIOPENTAL SODICO 1 GR AMPOLLA</t>
  </si>
  <si>
    <t>TOCOFEROL GRAGEAS 400UI</t>
  </si>
  <si>
    <t>TOXOIDE TETANICO 0.5 ML AMPOLLA</t>
  </si>
  <si>
    <t>TRAMADOL 100 MG/2 ML AMPOLLA</t>
  </si>
  <si>
    <t>TRAMADOL 100 MG/ML X 10 ML GOTAS SOLUCION ORAL</t>
  </si>
  <si>
    <t>TRAMADOL 50 MG/1 ML AMPOLLA</t>
  </si>
  <si>
    <t>VASOPRESINA USP 20 UNID/ML AMPOLLA</t>
  </si>
  <si>
    <t>VITAMINAS HIDROSOLUBLES PARA NP X 10 ML AMPOLLA (SOLUVIT N)</t>
  </si>
  <si>
    <t>VITAMINAS LIPOSOLUBLES PARA NP X 10 ML AMPOLLA (VITALIPID INFANT)</t>
  </si>
  <si>
    <t>AMERICAN GENERICS</t>
  </si>
  <si>
    <t>C</t>
  </si>
  <si>
    <t>AMAREY NOVAMEDICAL</t>
  </si>
  <si>
    <t>SALUS PHARMA</t>
  </si>
  <si>
    <t>VITALIS</t>
  </si>
  <si>
    <t>NOVAMED</t>
  </si>
  <si>
    <t>BRAUN</t>
  </si>
  <si>
    <t>BIOSANO</t>
  </si>
  <si>
    <t>CORPAUL</t>
  </si>
  <si>
    <t>BAXTER</t>
  </si>
  <si>
    <t>QUIBI</t>
  </si>
  <si>
    <t>SANOFI-GENFAR</t>
  </si>
  <si>
    <t>CSL BEHRING</t>
  </si>
  <si>
    <t>SANOFI-AVENTIS</t>
  </si>
  <si>
    <t>DELTA</t>
  </si>
  <si>
    <t>OFTALMOQUIMICAS</t>
  </si>
  <si>
    <t>SANDERSON</t>
  </si>
  <si>
    <t>FRESENIUS</t>
  </si>
  <si>
    <t>PROCAPS</t>
  </si>
  <si>
    <t>ANTIBIOTICOS DO BRASIL</t>
  </si>
  <si>
    <t>PROCLIN PHARMA</t>
  </si>
  <si>
    <t>ETICOS MK</t>
  </si>
  <si>
    <t>TECNOQUIMICAS</t>
  </si>
  <si>
    <t>GLAXOSMITHKLINE</t>
  </si>
  <si>
    <t>ABBOTT NUTRICION</t>
  </si>
  <si>
    <t>MERCK SHARP &amp; DOHME</t>
  </si>
  <si>
    <t>LIMINAL THERAPEUTICS S.A.S.</t>
  </si>
  <si>
    <t>KEDRION</t>
  </si>
  <si>
    <t>NOVO NORDISK</t>
  </si>
  <si>
    <t>BIOPAS E</t>
  </si>
  <si>
    <t>SCANDINAVIA</t>
  </si>
  <si>
    <t>ACTIFARMA</t>
  </si>
  <si>
    <t>SIEGFRIED</t>
  </si>
  <si>
    <t>ABBVIE</t>
  </si>
  <si>
    <t>PFIZER E</t>
  </si>
  <si>
    <t>FARMALOGICA</t>
  </si>
  <si>
    <t>ADS PHARMA</t>
  </si>
  <si>
    <t>ETICOS TQ</t>
  </si>
  <si>
    <t>BREMYMG</t>
  </si>
  <si>
    <t>FARMACOL CHINOIN</t>
  </si>
  <si>
    <t>NOMBRE</t>
  </si>
  <si>
    <t>CANTIDAD</t>
  </si>
  <si>
    <t xml:space="preserve">VALOR UNITARIO DE REFERENCIA </t>
  </si>
  <si>
    <t>VALOR UNITARIO OFERTADO INCLUIDO IVA</t>
  </si>
  <si>
    <t>VALOR PARCIAL (cantidad x valor unitario ofertado)</t>
  </si>
  <si>
    <t xml:space="preserve">ECAR </t>
  </si>
  <si>
    <t xml:space="preserve">HUMAX </t>
  </si>
  <si>
    <t xml:space="preserve">GENFAR </t>
  </si>
  <si>
    <t xml:space="preserve">LAFRANCOL </t>
  </si>
  <si>
    <t xml:space="preserve">LAPROFF </t>
  </si>
  <si>
    <t xml:space="preserve">BAYER </t>
  </si>
  <si>
    <t xml:space="preserve">COLMED </t>
  </si>
  <si>
    <t xml:space="preserve">ROPSOHN </t>
  </si>
  <si>
    <t xml:space="preserve">LABINCO </t>
  </si>
  <si>
    <t>Ofertas</t>
  </si>
  <si>
    <t>Menor valor</t>
  </si>
  <si>
    <t>Discolmedica</t>
  </si>
  <si>
    <t>Disprofarma</t>
  </si>
  <si>
    <t>Intercomercial</t>
  </si>
  <si>
    <t>Nº</t>
  </si>
  <si>
    <t xml:space="preserve"> NOMBRE</t>
  </si>
  <si>
    <t>LABORATORIO</t>
  </si>
  <si>
    <t xml:space="preserve"> VALOR UNITARIO DE REFERENCIA</t>
  </si>
  <si>
    <t>VALOR PARCIAL (cantidad x valor unitario ofertado</t>
  </si>
  <si>
    <t xml:space="preserve"> ABINTRA POLVO SOBRE 27 G</t>
  </si>
  <si>
    <t xml:space="preserve"> ACETAMINOFEN 500 MG TABLETA</t>
  </si>
  <si>
    <t xml:space="preserve"> ACETATO DE MEDROXIPROGESTERONA 150 MG X 3 ML AMP</t>
  </si>
  <si>
    <t xml:space="preserve"> ACIDO ASCORBICO AMP 500 MG/ 5 ML</t>
  </si>
  <si>
    <t>SALUSPHARMA</t>
  </si>
  <si>
    <t xml:space="preserve"> ACIDO FOLICO 1 MG TABLETA</t>
  </si>
  <si>
    <t xml:space="preserve"> ACIDO TRANEXAMICO 500 MG TABLETA</t>
  </si>
  <si>
    <t xml:space="preserve"> ACIDO TRANEXAMICO 500 MG/5 ML AMPOLLA</t>
  </si>
  <si>
    <t xml:space="preserve"> ACIDO URSODESOXICOLICO 300 MG TAB</t>
  </si>
  <si>
    <t xml:space="preserve"> ACIDO VALPROICO 250 MGR/5 ML X 120 ML JARABE</t>
  </si>
  <si>
    <t xml:space="preserve"> ACIDO VALPROICO 500 MG/5ML AMPOLLA</t>
  </si>
  <si>
    <t xml:space="preserve"> ACIDOS GRASOS 20% FRASCO 250 ML</t>
  </si>
  <si>
    <t xml:space="preserve"> ADRENALINA 1 MG/1 ML AMPOLLA</t>
  </si>
  <si>
    <t xml:space="preserve"> AGUA ESTERIL 10 ML AMPOLLA</t>
  </si>
  <si>
    <t xml:space="preserve"> AGUA ESTERIL 500 ML BOLSA</t>
  </si>
  <si>
    <t xml:space="preserve"> AGUA ESTERIL PARA IRRIGACION DE 3000 ML</t>
  </si>
  <si>
    <t xml:space="preserve"> AGUA OXIGENADA FRASCO 120 ML</t>
  </si>
  <si>
    <t xml:space="preserve"> ALBENDAZOL 200 MG TABLETA</t>
  </si>
  <si>
    <t xml:space="preserve"> ALBENDAZOL 400MG/20ML SUSPENSIÓN</t>
  </si>
  <si>
    <t xml:space="preserve"> ALBUMINA HUMANA NORMAL 20 % X 50 ML</t>
  </si>
  <si>
    <t xml:space="preserve"> ALFAMETILDOPA 250 MG TABLETA</t>
  </si>
  <si>
    <t xml:space="preserve"> ALPRAZOLAM 0.5 MG TABLETA</t>
  </si>
  <si>
    <t xml:space="preserve"> ALTEPLASE (ACTIVADOR TISULAR DEL PLASMINOGENO HUMANO RECOMBINANTE) 50 MG (POLVO</t>
  </si>
  <si>
    <t xml:space="preserve"> AMIKACINA 100 MG/2 ML AMPOLLA</t>
  </si>
  <si>
    <t xml:space="preserve"> AMINOACIDOS CRISTALINOS 10% FRASCO 500 ML</t>
  </si>
  <si>
    <t xml:space="preserve"> AMIODARONA CLORHIDRATO 150 MG AMPOLLA</t>
  </si>
  <si>
    <t xml:space="preserve"> AMITRIPTILINA 25 MG TABLETA</t>
  </si>
  <si>
    <t xml:space="preserve"> AMLODIPINO 5 MG TABLETA</t>
  </si>
  <si>
    <t xml:space="preserve"> AMOXICILINA 500 MG CAPSULA</t>
  </si>
  <si>
    <t xml:space="preserve"> AMPICILINA + SULBACTAM 1.5 GR AMPOLLA</t>
  </si>
  <si>
    <t xml:space="preserve"> ATORVASTATINA 20 MG TABLETA</t>
  </si>
  <si>
    <t xml:space="preserve"> BENOXINATO 0.4% GOTAS OFTALMICAS OQ-SEINA</t>
  </si>
  <si>
    <t xml:space="preserve"> BETA METILDIGOXINA 0.2 MG 2 ML AMPOLLA</t>
  </si>
  <si>
    <t xml:space="preserve"> BETAMETASONA 0.05% X 20 GR CREMA</t>
  </si>
  <si>
    <t xml:space="preserve"> BETAMETASONA 4 MG AMPOLLA</t>
  </si>
  <si>
    <t xml:space="preserve"> BICARBONATO DE SODIO 10 MEQ 10 ML AMPOLLA</t>
  </si>
  <si>
    <t xml:space="preserve"> BISACODILO 5 MG TABLETA</t>
  </si>
  <si>
    <t xml:space="preserve"> BROMURO DE ROCURONIO 50 MG 5 ML.</t>
  </si>
  <si>
    <t xml:space="preserve"> BUPIVACAINA CON EPINEFRINA 0.5% X 10 ML AMPOLLA</t>
  </si>
  <si>
    <t xml:space="preserve"> BUPIVACAINA PESADA 0.5 AMPOLLA X 4 ML</t>
  </si>
  <si>
    <t xml:space="preserve"> BUPIVACAINA PESADA 0.75 AMPOLLA X 10 ML</t>
  </si>
  <si>
    <t xml:space="preserve"> BUPIVACAINA SIN EPINEFRINA 0.5% AMPOLLA</t>
  </si>
  <si>
    <t xml:space="preserve"> CAPTOPRIL 50 MG TAB</t>
  </si>
  <si>
    <t xml:space="preserve"> CEFAZOLINA 1 GR AMPOLLA</t>
  </si>
  <si>
    <t xml:space="preserve"> CEFEPIME 1 GR AMP</t>
  </si>
  <si>
    <t xml:space="preserve"> CEFTAZIDIMA 1GR AMP</t>
  </si>
  <si>
    <t xml:space="preserve"> CLINDAMICINA 600 MG AMPOLLA</t>
  </si>
  <si>
    <t xml:space="preserve"> CLONIDINA 0.150 MG TABLETA</t>
  </si>
  <si>
    <t xml:space="preserve"> CLORHIDRATO DE KETAMINA 500 MG / 10 ML AMP</t>
  </si>
  <si>
    <t xml:space="preserve"> CLORURO DE POTASIO 2MEQ/10ML AMP</t>
  </si>
  <si>
    <t xml:space="preserve"> CLORURO DE SODIO 0.9% X 100 ML SOLUCION INYECTABLE</t>
  </si>
  <si>
    <t xml:space="preserve"> CLORURO DE SODIO 0.9% X 250 ML SOLUCION INYECTABLE</t>
  </si>
  <si>
    <t xml:space="preserve"> CLORURO DE SODIO 0.9% X 50 ML SOLUCION INYECTABLE</t>
  </si>
  <si>
    <t xml:space="preserve"> CLORURO DE SODIO 0.9% X 500 ML SOLUCION INYECTABLE</t>
  </si>
  <si>
    <t xml:space="preserve"> CLORURO DE SODIO 2MEQ/ML X 10ML AMP</t>
  </si>
  <si>
    <t xml:space="preserve"> CLOTRIMAZOL OVULO VAGINAL 100 MG</t>
  </si>
  <si>
    <t xml:space="preserve"> COLAGENASA 120 UI/100 MG TUBO X 40 GR</t>
  </si>
  <si>
    <t xml:space="preserve"> COLCHICINA 0.5 MG TABLETA</t>
  </si>
  <si>
    <t xml:space="preserve"> COLESTIRAMINA POLVO SOBRE 4 GR</t>
  </si>
  <si>
    <t xml:space="preserve"> DEXAMETASONA 8 MG/2 MG AMPOLLA</t>
  </si>
  <si>
    <t xml:space="preserve"> DEXMEDETOMIDINA HCL 200 MCG / 2ML SOLUCION INYECTABLE AMPOLLA</t>
  </si>
  <si>
    <t xml:space="preserve"> DEXMEDETOMIDINA HCL 400 MCG / ML SOLUCION INYECTABLE AMPOLLA POR 4 ML</t>
  </si>
  <si>
    <t xml:space="preserve"> DEXTROSA AL 10% AGUA DESTILADA 500 ML</t>
  </si>
  <si>
    <t xml:space="preserve"> DEXTROSA AL 5% AGUA DESTILADA 500 ML</t>
  </si>
  <si>
    <t xml:space="preserve"> DEXTROSA AL 50% AGUA D. 500 ML</t>
  </si>
  <si>
    <t xml:space="preserve"> DIATRIZOICO SODIO + DIATRIZOATO DE MEGLUMINA X 30 ML</t>
  </si>
  <si>
    <t xml:space="preserve"> DICLOFENACO 50 MG TABLETA</t>
  </si>
  <si>
    <t>ECAR</t>
  </si>
  <si>
    <t xml:space="preserve"> DICLOFENACO 75 MG AMPOLLA</t>
  </si>
  <si>
    <t>FARMIONI</t>
  </si>
  <si>
    <t xml:space="preserve"> DICLOXACILINA 500 MG CAPSULA</t>
  </si>
  <si>
    <t xml:space="preserve"> DIMENHIDRINATO 50 MG TABLETA</t>
  </si>
  <si>
    <t xml:space="preserve"> DIOSMINA 500MG TABLETAS</t>
  </si>
  <si>
    <t xml:space="preserve"> DIPIRONA 2 GR/5 ML AMPOLLA</t>
  </si>
  <si>
    <t xml:space="preserve"> DIPIRONA 2.5 G / 5 ML AMP</t>
  </si>
  <si>
    <t xml:space="preserve"> DOLUTEGRAVIR SODICO 50 MG TABLETAS RECUBIERTAS CON PELÍCULA</t>
  </si>
  <si>
    <t>GLAXO</t>
  </si>
  <si>
    <t xml:space="preserve"> DOPAMINA CLORHIDRATO SOLUCION INYECTABLE 200MG/5ML</t>
  </si>
  <si>
    <t xml:space="preserve"> EFAVIRENZ 600 MG TABLETA</t>
  </si>
  <si>
    <t xml:space="preserve"> ELEMENTOS TRAZA 10 ML AMPOLLA</t>
  </si>
  <si>
    <t xml:space="preserve"> ENALAPRIL 20 MG TABLETA</t>
  </si>
  <si>
    <t xml:space="preserve"> ENSURE CLINICAL LIQUIDO BOTELLA 220 ML</t>
  </si>
  <si>
    <t>ABBOTT</t>
  </si>
  <si>
    <t xml:space="preserve"> ERITROPOYETINA 2000 UI AMPOLLA X 1 ML</t>
  </si>
  <si>
    <t xml:space="preserve"> ESPIRONOLACTONA 25 MG TABLETA</t>
  </si>
  <si>
    <t xml:space="preserve"> ETERONOGESTREL 68 MG IMPLANTE SUBDERMICO (IMPLANON)</t>
  </si>
  <si>
    <t xml:space="preserve"> ETILEFRINA 10 MG/1 ML AMPOLLA</t>
  </si>
  <si>
    <t xml:space="preserve"> FENITOINA SODICA 250 MG/5 ML AMP</t>
  </si>
  <si>
    <t xml:space="preserve"> FENTANILO CITRATO 0.5 MG X 10 ML AMPOLLA</t>
  </si>
  <si>
    <t xml:space="preserve"> FITOMENADIONA 1 MG/ 1 ML AMP</t>
  </si>
  <si>
    <t xml:space="preserve"> FLUCONAZOL 200 MG CAPSULA</t>
  </si>
  <si>
    <t xml:space="preserve"> FLUCONAZOL 200 MG/100 ML AMPOLLA</t>
  </si>
  <si>
    <t xml:space="preserve"> FLUNARIZINA 10 MG TAB</t>
  </si>
  <si>
    <t xml:space="preserve"> FLUOXETINA 20 MG TABLETA</t>
  </si>
  <si>
    <t xml:space="preserve"> FORMULA LACTEA INFANTIL DE 0 A 6 MESES X 60 ML DE 24 KCAL</t>
  </si>
  <si>
    <t xml:space="preserve"> FORMULA LACTEA INFANTIL DE 0 A 6 MESES X 60 ML DE 30 KCAL</t>
  </si>
  <si>
    <t xml:space="preserve"> FOSFATO DE SODIO DIBASICO - FOSFATO DE SODIO MONOBASICO (16-6) GR / 133ML ENEMA</t>
  </si>
  <si>
    <t xml:space="preserve"> FUROSEMIDA 20 MG AMPOLLA</t>
  </si>
  <si>
    <t xml:space="preserve"> FUROSEMIDA 40 MG TABLETA</t>
  </si>
  <si>
    <t xml:space="preserve"> GENTAMICINA 20 MG AMPOLLA</t>
  </si>
  <si>
    <t xml:space="preserve"> GENTAMICINA 40 MG AMPOLLA</t>
  </si>
  <si>
    <t xml:space="preserve"> GENTAMICINA 80 MG AMPOLLA</t>
  </si>
  <si>
    <t xml:space="preserve"> GLICOFOSFATO DE SODIO 20 ML AMPOLLA</t>
  </si>
  <si>
    <t xml:space="preserve"> GLUCERNA 1.0 LIQUIDO LATA 250 ML</t>
  </si>
  <si>
    <t xml:space="preserve"> GLUCERNA LPC 1.5KCAL FRASCO DE 1 LITRO</t>
  </si>
  <si>
    <t xml:space="preserve"> GLUCONATO DE CALCIO 10% X 10 ML AMP</t>
  </si>
  <si>
    <t xml:space="preserve"> GLUTAMINA + LACTOBACILLOS SOBRE X 15 GRAMOS</t>
  </si>
  <si>
    <t>AMAREY</t>
  </si>
  <si>
    <t xml:space="preserve"> HEPARINA BAJO PESO MOLECULAR 40MG (ENOXAPARINA MEDICAMENTO BIOLOGICO DE REFERENC</t>
  </si>
  <si>
    <t xml:space="preserve"> HIDROCLOROTIAZIDA 25 MG TABLETA</t>
  </si>
  <si>
    <t xml:space="preserve"> HIDROCORTIZONA 100 MG AMPOLLA</t>
  </si>
  <si>
    <t xml:space="preserve"> HIDROXICINA 100 MG/2 ML AMPOLLA</t>
  </si>
  <si>
    <t xml:space="preserve"> HIERRO 0.3MG/3.6G ZINC 1MG/3.6G CALCIO 117MG/3.6G GRANULOS CONVENCIONALES (FORTI</t>
  </si>
  <si>
    <t xml:space="preserve"> HIOSCINA 20 MG X 1 ML AMPOLLA</t>
  </si>
  <si>
    <t>BIO STERIL</t>
  </si>
  <si>
    <t xml:space="preserve"> IBUPROFENO SOLUCIÓN INYECTABLE 10MG/2ML ILIDAP 2ML</t>
  </si>
  <si>
    <t>LIMINAL</t>
  </si>
  <si>
    <t xml:space="preserve"> IBUPROFENO SOLUCIÓN INYECTABLE 5MG/ML AMPOLLA DE 2ML(P)</t>
  </si>
  <si>
    <t xml:space="preserve"> INMUNOGLOBULINA ANTI D 300 MCG</t>
  </si>
  <si>
    <t xml:space="preserve"> INSULINA ASPARTATO 100 U X 3ML PEN</t>
  </si>
  <si>
    <t xml:space="preserve"> INSULINA DEGLUDEC 100 UNIDADES 3 ML PLUMA</t>
  </si>
  <si>
    <t xml:space="preserve"> INSULINA DETEMIR 100 U /ML PLUMA PEN DE 3ML</t>
  </si>
  <si>
    <t xml:space="preserve"> INSULINA GLARGINA 100UI/ML X 3 ML PEN</t>
  </si>
  <si>
    <t xml:space="preserve"> INSULINA GLULISINA 100UI/ML X 3 ML PLUMA PEN</t>
  </si>
  <si>
    <t xml:space="preserve"> L-ORNITINA-L-ASPARTATO 5G AMPOLLAS DE 10ML</t>
  </si>
  <si>
    <t>MERZ PHARMA</t>
  </si>
  <si>
    <t xml:space="preserve"> LABETALOL 100 MG AMPOLLA</t>
  </si>
  <si>
    <t xml:space="preserve"> LACTOBACILLUS REUTERI PROTECTICS FRASCO X 5ML</t>
  </si>
  <si>
    <t xml:space="preserve"> LAMIVUDINA 150 MG + ZIDOVUDINA 300 MG TABLETA</t>
  </si>
  <si>
    <t xml:space="preserve"> LEVETIRACETAM 500MG TABLETA</t>
  </si>
  <si>
    <t xml:space="preserve"> LEVOFLOXACINO 500 MG TABLETA</t>
  </si>
  <si>
    <t xml:space="preserve"> LEVOMEPROMAZINA 4 MG/ML SOLUCION ORAL</t>
  </si>
  <si>
    <t xml:space="preserve"> LEVONOGESTREL MICRONIZADO 75 MG - IMPLANTE SUBDERMICO (JADELLE)</t>
  </si>
  <si>
    <t>BAYER</t>
  </si>
  <si>
    <t xml:space="preserve"> LEVONORGESTREL 0.75 MG TABLETA</t>
  </si>
  <si>
    <t>COLMED</t>
  </si>
  <si>
    <t xml:space="preserve"> LEVOTIROXINA 50 MCG TABLETA</t>
  </si>
  <si>
    <t xml:space="preserve"> LIDOCAINA 2% FRASCO DE 20 ML SIN EPINEFRINA</t>
  </si>
  <si>
    <t xml:space="preserve"> LIDOCAINA 2% JALEA TUBO 30 ML</t>
  </si>
  <si>
    <t xml:space="preserve"> LIDOCAINA 2% SIMPLE AMPOULEPACK POR 10ML</t>
  </si>
  <si>
    <t xml:space="preserve"> LIDOCAINA CON EPINEFRINA 2% 50 ML AMPOLLA</t>
  </si>
  <si>
    <t xml:space="preserve"> LINEZOLID 2 MG/ML SOLUCION INYECTABLE FRASCO POR 300 ML</t>
  </si>
  <si>
    <t xml:space="preserve"> LOPERAMIDA 2 MG TABLETA</t>
  </si>
  <si>
    <t xml:space="preserve"> LOPINAVIR 100MG / RITONAVIR 25MG TABLETAS</t>
  </si>
  <si>
    <t xml:space="preserve"> LOPINAVIR 200 MG RITONAVIR 50 MG TABLETA</t>
  </si>
  <si>
    <t xml:space="preserve"> LORATADINA 10 MG TABLETA</t>
  </si>
  <si>
    <t xml:space="preserve"> LORAZEPAM 1 MG TABLETA</t>
  </si>
  <si>
    <t xml:space="preserve"> LOSARTAN 50 MG TABLETA</t>
  </si>
  <si>
    <t xml:space="preserve"> MANITOL BOLSA 500 ML</t>
  </si>
  <si>
    <t xml:space="preserve"> MEROPENEM 1G FCO</t>
  </si>
  <si>
    <t xml:space="preserve"> MEROPENEM 500 MG FCO</t>
  </si>
  <si>
    <t xml:space="preserve"> MESALAZINA TABLETAS 500MG</t>
  </si>
  <si>
    <t xml:space="preserve"> METILPREDNISOLONA ACETATO 40 MG AMPOLLA</t>
  </si>
  <si>
    <t>PFIZER</t>
  </si>
  <si>
    <t xml:space="preserve"> METIMAZOL 5 MGR. TABLETA</t>
  </si>
  <si>
    <t>LAFRANCOL</t>
  </si>
  <si>
    <t xml:space="preserve"> METOCLOPRAMIDA 10MG/2ML AMPOLLA</t>
  </si>
  <si>
    <t xml:space="preserve"> METOPROLOL TARTATO 100 MG</t>
  </si>
  <si>
    <t xml:space="preserve"> METRONIDAZOL 500 MG OVULO</t>
  </si>
  <si>
    <t xml:space="preserve"> METRONIDAZOL 500 MG TABLETA</t>
  </si>
  <si>
    <t xml:space="preserve"> METRONIDAZOL 500MG/100ML AMPOLLA</t>
  </si>
  <si>
    <t xml:space="preserve"> MILRRINONA LACTATO 10 MG/ML AMP</t>
  </si>
  <si>
    <t xml:space="preserve"> MISOPROSTOL 200 MCG TABLETA</t>
  </si>
  <si>
    <t xml:space="preserve"> MISOPROSTOL 50 MCG TABLETA</t>
  </si>
  <si>
    <t xml:space="preserve"> MOXIFLOXACINO 400MG AMPOLLA</t>
  </si>
  <si>
    <t xml:space="preserve"> N-ACETILCISTEINA 600 MG SOBRES</t>
  </si>
  <si>
    <t xml:space="preserve"> NAPROXENO 250 MG TABLETA</t>
  </si>
  <si>
    <t xml:space="preserve"> NEOSTIGMINA 0.5 MG/ML X 2ML AMPOLLA</t>
  </si>
  <si>
    <t xml:space="preserve"> NEPRO AP LÍQUIDO LATA 237 ML</t>
  </si>
  <si>
    <t xml:space="preserve"> NEPRO BP LÍQUIDO LATA 237 ML</t>
  </si>
  <si>
    <t xml:space="preserve"> NEVIRAPINA 50 MG/ 5 ML SUSPENSION</t>
  </si>
  <si>
    <t xml:space="preserve"> NIFEDIPINO 10 MG CAPSULA</t>
  </si>
  <si>
    <t xml:space="preserve"> NIFEDIPINO 30 MG TABLETAS DE LIBERACIÓN OSMÓTICA</t>
  </si>
  <si>
    <t xml:space="preserve"> NIFEDIPINO RETARD 30 MG CAPSULA</t>
  </si>
  <si>
    <t xml:space="preserve"> NIMODIPINA 30 MG TABLETA</t>
  </si>
  <si>
    <t xml:space="preserve"> NISTATINA 100.000 UI SUSPENSION 60 ML</t>
  </si>
  <si>
    <t xml:space="preserve"> NITROFURAZONA CREMA 500G POTE</t>
  </si>
  <si>
    <t>HIC</t>
  </si>
  <si>
    <t xml:space="preserve"> NORFLOXACINA 400 MG TABLETA</t>
  </si>
  <si>
    <t xml:space="preserve"> OMEPRAZOL 20 MG CAPSULA</t>
  </si>
  <si>
    <t xml:space="preserve"> OMEPRAZOL 40 MG AMPOLLA</t>
  </si>
  <si>
    <t xml:space="preserve"> ONDASETRON 8 MG X 4 ML AMPOLLA</t>
  </si>
  <si>
    <t xml:space="preserve"> OXACILINA 1 GR AMPOLLA</t>
  </si>
  <si>
    <t xml:space="preserve"> OXITOCINA 10 U.I/1 ML AMPOLLA</t>
  </si>
  <si>
    <t xml:space="preserve"> PALIVIZUMAB 100 MG AMPOLLA</t>
  </si>
  <si>
    <t xml:space="preserve"> PALIVIZUMAB 50 MG AMPOLLA</t>
  </si>
  <si>
    <t xml:space="preserve"> PARACETAMOL SOLUCION PARA PERFUSION 10MG/ML AMPOLLA</t>
  </si>
  <si>
    <t xml:space="preserve"> PEDIALYTE FRASCO PED X 500 ML SALA EDA</t>
  </si>
  <si>
    <t xml:space="preserve"> PERATIVE LIQUIDO LIQUIDO LPC 1000 ML</t>
  </si>
  <si>
    <t xml:space="preserve"> PIPERACILINA + TAZOBACTAM 4.5 GR AMPOLLA</t>
  </si>
  <si>
    <t xml:space="preserve"> POLIMIXINA B POLVO LIOFILIZADO PARA INYECCION 500.000 UI</t>
  </si>
  <si>
    <t xml:space="preserve"> POVIDONA IODADA COLIRIO AL 5% FRASCO X 15 ML</t>
  </si>
  <si>
    <t xml:space="preserve"> PRAZOSINA 1 MG TABLETA</t>
  </si>
  <si>
    <t xml:space="preserve"> PREDNISOLONA 1% + FENILEFRINA 0.12% X 5 ML GOTAS OFTALMICAS</t>
  </si>
  <si>
    <t xml:space="preserve"> PULMOCARE LÍQUIDO LATA 237 ML</t>
  </si>
  <si>
    <t xml:space="preserve"> QUETIAPINA 25MG TABLETAS</t>
  </si>
  <si>
    <t xml:space="preserve"> RIVAROXABAN 15 MG TABLETA</t>
  </si>
  <si>
    <t xml:space="preserve"> S. SALIVARIUS SUBS. THERMOPHILUS BIFIDOBATTERIA LACT. ACIDOPHILUS LACT. PLANTARU</t>
  </si>
  <si>
    <t xml:space="preserve"> SALES DE REHIDRATACION ORAL 0.29 g / 0.15 g / 0.35 g / 2 g SOBRE</t>
  </si>
  <si>
    <t>LABINCO</t>
  </si>
  <si>
    <t xml:space="preserve"> SEVORANE 100% FRASCO 250 ML</t>
  </si>
  <si>
    <t xml:space="preserve"> SOLUCION LACTATO RINGER BOLSA 500 ML</t>
  </si>
  <si>
    <t xml:space="preserve"> SUCCINILCOLINA 1000 MG/10 ML AMPOLLA</t>
  </si>
  <si>
    <t xml:space="preserve"> SUCRALFATO 1 GR TABLETA</t>
  </si>
  <si>
    <t xml:space="preserve"> SUERO ORAL 500 ML VENTA</t>
  </si>
  <si>
    <t xml:space="preserve"> SULFATO DE MAGNESIO 20% 10 ML AMPOLLA</t>
  </si>
  <si>
    <t xml:space="preserve"> SULFATO DE ZINC JARABE 2MG/ML FCO X 80 ML</t>
  </si>
  <si>
    <t xml:space="preserve"> SULFATO FERRICO 15 ML</t>
  </si>
  <si>
    <t xml:space="preserve"> SULFATO FERROSO 2.5% JARABE 120 ML</t>
  </si>
  <si>
    <t xml:space="preserve"> SULFATO FERROSO 20 ML GOTAS</t>
  </si>
  <si>
    <t xml:space="preserve"> SURFACTANTE 8 ML SURVANTA AMPOLLA</t>
  </si>
  <si>
    <t xml:space="preserve"> TERBUTALINA SULFATO 1% X 10 ML SOLUCION NEBULIZAR AMPOULEPACK</t>
  </si>
  <si>
    <t xml:space="preserve"> TIAMINA B1 X 10 ML AMPOLLA</t>
  </si>
  <si>
    <t xml:space="preserve"> TIGECICLINA 50 MG AMP</t>
  </si>
  <si>
    <t xml:space="preserve"> TIOPENTAL SODICO 1 GR AMPOLLA</t>
  </si>
  <si>
    <t xml:space="preserve"> TOCOFEROL GRAGEAS 400UI</t>
  </si>
  <si>
    <t xml:space="preserve"> TOXOIDE TETANICO 0.5 ML AMPOLLA</t>
  </si>
  <si>
    <t xml:space="preserve"> TRAMADOL 100 MG/2 ML AMPOLLA</t>
  </si>
  <si>
    <t xml:space="preserve"> TRAMADOL 100 MG/ML X 10 ML GOTAS SOLUCION ORAL</t>
  </si>
  <si>
    <t xml:space="preserve"> TRAMADOL 50 MG/1 ML AMPOLLA</t>
  </si>
  <si>
    <t xml:space="preserve"> VASOPRESINA USP 20 UNID/ML AMPOLLA</t>
  </si>
  <si>
    <t xml:space="preserve"> VITAMINAS HIDROSOLUBLES PARA NP X 10 ML AMPOLLA (SOLUVIT N)</t>
  </si>
  <si>
    <t xml:space="preserve"> VITAMINAS LIPOSOLUBLES PARA NP X 10 ML AMPOLLA (VITALIPID INFANT)</t>
  </si>
  <si>
    <t xml:space="preserve"> VITAMINAS LIPOSOLUBLES PARA NP X 10 ML AMPOLLA (VITALIPID INFANT) </t>
  </si>
  <si>
    <t xml:space="preserve"> VITAMINAS HIDROSOLUBLES PARA NP X 10 ML AMPOLLA (SOLUVIT N) </t>
  </si>
  <si>
    <t xml:space="preserve"> VASOPRESINA USP 20 UNID/ML AMPOLLA </t>
  </si>
  <si>
    <t xml:space="preserve"> TRAMADOL 50 MG/1 ML AMPOLLA </t>
  </si>
  <si>
    <t xml:space="preserve"> TRAMADOL 100 MG/ML X 10 ML GOTAS SOLUCION ORAL </t>
  </si>
  <si>
    <t xml:space="preserve"> TRAMADOL 100 MG/2 ML AMPOLLA </t>
  </si>
  <si>
    <t xml:space="preserve"> TOXOIDE TETANICO 0.5 ML AMPOLLA </t>
  </si>
  <si>
    <t xml:space="preserve"> TOCOFEROL GRAGEAS 400UI </t>
  </si>
  <si>
    <t xml:space="preserve"> TIOPENTAL SODICO 1 GR AMPOLLA </t>
  </si>
  <si>
    <t xml:space="preserve"> TIGECICLINA 50 MG AMP </t>
  </si>
  <si>
    <t xml:space="preserve"> TIAMINA B1 X 10 ML AMPOLLA </t>
  </si>
  <si>
    <t xml:space="preserve"> TERBUTALINA SULFATO 1% X 10 ML SOLUCION NEBULIZAR AMPOULEPACK </t>
  </si>
  <si>
    <t xml:space="preserve"> SURFACTANTE 8 ML SURVANTA AMPOLLA </t>
  </si>
  <si>
    <t xml:space="preserve"> SULFATO FERROSO 20 ML GOTAS </t>
  </si>
  <si>
    <t xml:space="preserve"> SULFATO FERROSO 2.5% JARABE 120 ML </t>
  </si>
  <si>
    <t xml:space="preserve"> SULFATO FERRICO 15 ML </t>
  </si>
  <si>
    <t xml:space="preserve"> SULFATO DE ZINC JARABE 2MG/ML FCO X 80 ML </t>
  </si>
  <si>
    <t xml:space="preserve"> SULFATO DE MAGNESIO 20% 10 ML AMPOLLA </t>
  </si>
  <si>
    <t xml:space="preserve"> SUERO ORAL 500 ML VENTA </t>
  </si>
  <si>
    <t xml:space="preserve"> SUCRALFATO 1 GR TABLETA </t>
  </si>
  <si>
    <t xml:space="preserve"> SUCCINILCOLINA 1000 MG/10 ML AMPOLLA </t>
  </si>
  <si>
    <t xml:space="preserve"> SOLUCION LACTATO RINGER BOLSA 500 ML </t>
  </si>
  <si>
    <t xml:space="preserve"> SEVORANE 100% FRASCO 250 ML </t>
  </si>
  <si>
    <t xml:space="preserve"> SALES DE REHIDRATACION ORAL 0.29 g / 0.15 g / 0.35 g / 2 g SOBRE </t>
  </si>
  <si>
    <t xml:space="preserve"> S. SALIVARIUS SUBS. THERMOPHILUS BIFIDOBATTERIA LACT. ACIDOPHILUS LACT. PLANTARU </t>
  </si>
  <si>
    <t xml:space="preserve"> RIVAROXABAN 15 MG TABLETA </t>
  </si>
  <si>
    <t xml:space="preserve"> QUETIAPINA 25MG TABLETAS </t>
  </si>
  <si>
    <t xml:space="preserve"> PULMOCARE LÍQUIDO LATA 237 ML </t>
  </si>
  <si>
    <t xml:space="preserve"> PREDNISOLONA 1% + FENILEFRINA 0.12% X 5 ML GOTAS OFTALMICAS </t>
  </si>
  <si>
    <t xml:space="preserve"> PRAZOSINA 1 MG TABLETA </t>
  </si>
  <si>
    <t xml:space="preserve"> POVIDONA IODADA COLIRIO AL 5% FRASCO X 15 ML </t>
  </si>
  <si>
    <t xml:space="preserve"> POLIMIXINA B POLVO LIOFILIZADO PARA INYECCION 500.000 UI </t>
  </si>
  <si>
    <t xml:space="preserve"> PIPERACILINA + TAZOBACTAM 4.5 GR AMPOLLA </t>
  </si>
  <si>
    <t xml:space="preserve"> PERATIVE LIQUIDO LIQUIDO LPC 1000 ML </t>
  </si>
  <si>
    <t xml:space="preserve"> PEDIALYTE FRASCO PED X 500 ML SALA EDA </t>
  </si>
  <si>
    <t xml:space="preserve"> PARACETAMOL SOLUCION PARA PERFUSION 10MG/ML AMPOLLA </t>
  </si>
  <si>
    <t xml:space="preserve"> PALIVIZUMAB 50 MG AMPOLLA </t>
  </si>
  <si>
    <t xml:space="preserve"> PALIVIZUMAB 100 MG AMPOLLA </t>
  </si>
  <si>
    <t xml:space="preserve"> OXITOCINA 10 U.I/1 ML AMPOLLA </t>
  </si>
  <si>
    <t xml:space="preserve"> OXACILINA 1 GR AMPOLLA </t>
  </si>
  <si>
    <t xml:space="preserve"> ONDASETRON 8 MG X 4 ML AMPOLLA </t>
  </si>
  <si>
    <t xml:space="preserve"> OMEPRAZOL 40 MG AMPOLLA </t>
  </si>
  <si>
    <t xml:space="preserve"> OMEPRAZOL 20 MG CAPSULA </t>
  </si>
  <si>
    <t xml:space="preserve"> NORFLOXACINA 400 MG TABLETA </t>
  </si>
  <si>
    <t xml:space="preserve"> NITROFURAZONA CREMA 500G POTE </t>
  </si>
  <si>
    <t xml:space="preserve"> NISTATINA 100.000 UI SUSPENSION 60 ML </t>
  </si>
  <si>
    <t xml:space="preserve"> NIMODIPINA 30 MG TABLETA </t>
  </si>
  <si>
    <t xml:space="preserve"> NIFEDIPINO RETARD 30 MG CAPSULA </t>
  </si>
  <si>
    <t xml:space="preserve"> NIFEDIPINO 30 MG TABLETAS DE LIBERACIÓN OSMÓTICA </t>
  </si>
  <si>
    <t xml:space="preserve"> NIFEDIPINO 10 MG CAPSULA </t>
  </si>
  <si>
    <t xml:space="preserve"> NEVIRAPINA 50 MG/ 5 ML SUSPENSION </t>
  </si>
  <si>
    <t xml:space="preserve"> NEPRO BP LÍQUIDO LATA 237 ML </t>
  </si>
  <si>
    <t xml:space="preserve"> NEPRO AP LÍQUIDO LATA 237 ML </t>
  </si>
  <si>
    <t xml:space="preserve"> NEOSTIGMINA 0.5 MG/ML X 2ML AMPOLLA </t>
  </si>
  <si>
    <t xml:space="preserve"> NAPROXENO 250 MG TABLETA </t>
  </si>
  <si>
    <t xml:space="preserve"> N-ACETILCISTEINA 600 MG SOBRES </t>
  </si>
  <si>
    <t xml:space="preserve"> MOXIFLOXACINO 400MG AMPOLLA </t>
  </si>
  <si>
    <t xml:space="preserve"> MISOPROSTOL 50 MCG TABLETA </t>
  </si>
  <si>
    <t xml:space="preserve"> MISOPROSTOL 200 MCG TABLETA </t>
  </si>
  <si>
    <t xml:space="preserve"> MILRRINONA LACTATO 10 MG/ML AMP </t>
  </si>
  <si>
    <t xml:space="preserve"> METRONIDAZOL 500MG/100ML AMPOLLA </t>
  </si>
  <si>
    <t xml:space="preserve"> METRONIDAZOL 500 MG TABLETA </t>
  </si>
  <si>
    <t xml:space="preserve"> METRONIDAZOL 500 MG OVULO </t>
  </si>
  <si>
    <t xml:space="preserve"> METOPROLOL TARTATO 100 MG </t>
  </si>
  <si>
    <t xml:space="preserve"> METOCLOPRAMIDA 10MG/2ML AMPOLLA </t>
  </si>
  <si>
    <t xml:space="preserve"> METIMAZOL 5 MGR. TABLETA </t>
  </si>
  <si>
    <t xml:space="preserve"> METILPREDNISOLONA ACETATO 40 MG AMPOLLA </t>
  </si>
  <si>
    <t xml:space="preserve"> MESALAZINA TABLETAS 500MG </t>
  </si>
  <si>
    <t xml:space="preserve"> MEROPENEM 500 MG FCO </t>
  </si>
  <si>
    <t xml:space="preserve"> MEROPENEM 1G FCO </t>
  </si>
  <si>
    <t xml:space="preserve"> MANITOL BOLSA 500 ML </t>
  </si>
  <si>
    <t xml:space="preserve"> LOSARTAN 50 MG TABLETA </t>
  </si>
  <si>
    <t xml:space="preserve"> LORAZEPAM 1 MG TABLETA </t>
  </si>
  <si>
    <t xml:space="preserve"> LORATADINA 10 MG TABLETA </t>
  </si>
  <si>
    <t xml:space="preserve"> LOPINAVIR 200 MG RITONAVIR 50 MG TABLETA </t>
  </si>
  <si>
    <t xml:space="preserve"> LOPINAVIR 100MG / RITONAVIR 25MG TABLETAS </t>
  </si>
  <si>
    <t xml:space="preserve"> LOPERAMIDA 2 MG TABLETA </t>
  </si>
  <si>
    <t xml:space="preserve"> LINEZOLID 2 MG/ML SOLUCION INYECTABLE FRASCO POR 300 ML </t>
  </si>
  <si>
    <t xml:space="preserve"> LIDOCAINA CON EPINEFRINA 2% 50 ML AMPOLLA </t>
  </si>
  <si>
    <t xml:space="preserve"> LIDOCAINA 2% SIMPLE AMPOULEPACK POR 10ML </t>
  </si>
  <si>
    <t xml:space="preserve"> LIDOCAINA 2% JALEA TUBO 30 ML </t>
  </si>
  <si>
    <t xml:space="preserve"> LIDOCAINA 2% FRASCO DE 20 ML SIN EPINEFRINA </t>
  </si>
  <si>
    <t xml:space="preserve"> LEVOTIROXINA 50 MCG TABLETA </t>
  </si>
  <si>
    <t xml:space="preserve"> LEVONORGESTREL 0.75 MG TABLETA </t>
  </si>
  <si>
    <t xml:space="preserve"> LEVONOGESTREL MICRONIZADO 75 MG - IMPLANTE SUBDERMICO (JADELLE) </t>
  </si>
  <si>
    <t xml:space="preserve"> LEVOMEPROMAZINA 4 MG/ML SOLUCION ORAL </t>
  </si>
  <si>
    <t xml:space="preserve"> LEVOFLOXACINO 500 MG TABLETA </t>
  </si>
  <si>
    <t xml:space="preserve"> LEVETIRACETAM 500MG TABLETA </t>
  </si>
  <si>
    <t xml:space="preserve"> LAMIVUDINA 150 MG + ZIDOVUDINA 300 MG TABLETA </t>
  </si>
  <si>
    <t xml:space="preserve"> LACTOBACILLUS REUTERI PROTECTICS FRASCO X 5ML </t>
  </si>
  <si>
    <t xml:space="preserve"> LABETALOL 100 MG AMPOLLA </t>
  </si>
  <si>
    <t xml:space="preserve"> L-ORNITINA-L-ASPARTATO 5G AMPOLLAS DE 10ML </t>
  </si>
  <si>
    <t xml:space="preserve"> INSULINA GLULISINA 100UI/ML X 3 ML PLUMA PEN </t>
  </si>
  <si>
    <t xml:space="preserve"> INSULINA GLARGINA 100UI/ML X 3 ML PEN </t>
  </si>
  <si>
    <t xml:space="preserve"> INSULINA DETEMIR 100 U /ML PLUMA PEN DE 3ML </t>
  </si>
  <si>
    <t xml:space="preserve"> INSULINA DEGLUDEC 100 UNIDADES 3 ML PLUMA </t>
  </si>
  <si>
    <t xml:space="preserve"> INSULINA ASPARTATO 100 U X 3ML PEN </t>
  </si>
  <si>
    <t xml:space="preserve"> INMUNOGLOBULINA ANTI D 300 MCG </t>
  </si>
  <si>
    <t xml:space="preserve"> IBUPROFENO SOLUCIÓN INYECTABLE 5MG/ML AMPOLLA DE 2ML(P) </t>
  </si>
  <si>
    <t xml:space="preserve"> IBUPROFENO SOLUCIÓN INYECTABLE 10MG/2ML ILIDAP 2ML </t>
  </si>
  <si>
    <t xml:space="preserve"> HIOSCINA 20 MG X 1 ML AMPOLLA </t>
  </si>
  <si>
    <t xml:space="preserve"> HIERRO 0.3MG/3.6G ZINC 1MG/3.6G CALCIO 117MG/3.6G GRANULOS CONVENCIONALES (FORTI </t>
  </si>
  <si>
    <t xml:space="preserve"> HIDROXICINA 100 MG/2 ML AMPOLLA </t>
  </si>
  <si>
    <t xml:space="preserve"> HIDROCORTIZONA 100 MG AMPOLLA </t>
  </si>
  <si>
    <t xml:space="preserve"> HIDROCLOROTIAZIDA 25 MG TABLETA </t>
  </si>
  <si>
    <t xml:space="preserve"> HEPARINA BAJO PESO MOLECULAR 40MG (ENOXAPARINA MEDICAMENTO BIOLOGICO DE REFERENC </t>
  </si>
  <si>
    <t xml:space="preserve"> GLUTAMINA + LACTOBACILLOS SOBRE X 15 GRAMOS </t>
  </si>
  <si>
    <t xml:space="preserve"> GLUCONATO DE CALCIO 10% X 10 ML AMP </t>
  </si>
  <si>
    <t xml:space="preserve"> GLUCERNA LPC 1.5KCAL FRASCO DE 1 LITRO </t>
  </si>
  <si>
    <t xml:space="preserve"> GLUCERNA 1.0 LIQUIDO LATA 250 ML </t>
  </si>
  <si>
    <t xml:space="preserve"> GLICOFOSFATO DE SODIO 20 ML AMPOLLA </t>
  </si>
  <si>
    <t xml:space="preserve"> GENTAMICINA 80 MG AMPOLLA </t>
  </si>
  <si>
    <t xml:space="preserve"> GENTAMICINA 40 MG AMPOLLA </t>
  </si>
  <si>
    <t xml:space="preserve"> GENTAMICINA 20 MG AMPOLLA </t>
  </si>
  <si>
    <t xml:space="preserve"> FUROSEMIDA 40 MG TABLETA </t>
  </si>
  <si>
    <t xml:space="preserve"> FUROSEMIDA 20 MG AMPOLLA </t>
  </si>
  <si>
    <t xml:space="preserve"> FOSFATO DE SODIO DIBASICO - FOSFATO DE SODIO MONOBASICO (16-6) GR / 133ML ENEMA </t>
  </si>
  <si>
    <t xml:space="preserve"> FORMULA LACTEA INFANTIL DE 0 A 6 MESES X 60 ML DE 30 KCAL </t>
  </si>
  <si>
    <t xml:space="preserve"> FORMULA LACTEA INFANTIL DE 0 A 6 MESES X 60 ML DE 24 KCAL </t>
  </si>
  <si>
    <t xml:space="preserve"> FLUOXETINA 20 MG TABLETA </t>
  </si>
  <si>
    <t xml:space="preserve"> FLUNARIZINA 10 MG TAB </t>
  </si>
  <si>
    <t xml:space="preserve"> FLUCONAZOL 200 MG/100 ML AMPOLLA </t>
  </si>
  <si>
    <t xml:space="preserve"> FLUCONAZOL 200 MG CAPSULA </t>
  </si>
  <si>
    <t xml:space="preserve"> FITOMENADIONA 1 MG/ 1 ML AMP </t>
  </si>
  <si>
    <t xml:space="preserve"> FENTANILO CITRATO 0.5 MG X 10 ML AMPOLLA </t>
  </si>
  <si>
    <t xml:space="preserve"> FENITOINA SODICA 250 MG/5 ML AMP </t>
  </si>
  <si>
    <t xml:space="preserve"> ETILEFRINA 10 MG/1 ML AMPOLLA </t>
  </si>
  <si>
    <t xml:space="preserve"> ETERONOGESTREL 68 MG IMPLANTE SUBDERMICO (IMPLANON) </t>
  </si>
  <si>
    <t xml:space="preserve"> ESPIRONOLACTONA 25 MG TABLETA </t>
  </si>
  <si>
    <t xml:space="preserve"> ERITROPOYETINA 2000 UI AMPOLLA X 1 ML </t>
  </si>
  <si>
    <t xml:space="preserve"> ENSURE CLINICAL LIQUIDO BOTELLA 220 ML </t>
  </si>
  <si>
    <t xml:space="preserve"> ENALAPRIL 20 MG TABLETA </t>
  </si>
  <si>
    <t xml:space="preserve"> ELEMENTOS TRAZA 10 ML AMPOLLA </t>
  </si>
  <si>
    <t xml:space="preserve"> EFAVIRENZ 600 MG TABLETA </t>
  </si>
  <si>
    <t xml:space="preserve"> DOPAMINA CLORHIDRATO SOLUCION INYECTABLE 200MG/5ML </t>
  </si>
  <si>
    <t xml:space="preserve"> DOLUTEGRAVIR SODICO 50 MG TABLETAS RECUBIERTAS CON PELÍCULA </t>
  </si>
  <si>
    <t xml:space="preserve"> DIPIRONA 2.5 G / 5 ML AMP </t>
  </si>
  <si>
    <t xml:space="preserve"> DIPIRONA 2 GR/5 ML AMPOLLA </t>
  </si>
  <si>
    <t xml:space="preserve"> DIOSMINA 500MG TABLETAS </t>
  </si>
  <si>
    <t xml:space="preserve"> DIMENHIDRINATO 50 MG TABLETA </t>
  </si>
  <si>
    <t xml:space="preserve"> DICLOXACILINA 500 MG CAPSULA </t>
  </si>
  <si>
    <t xml:space="preserve"> DICLOFENACO 75 MG AMPOLLA </t>
  </si>
  <si>
    <t xml:space="preserve"> DICLOFENACO 50 MG TABLETA </t>
  </si>
  <si>
    <t xml:space="preserve"> DIATRIZOICO SODIO + DIATRIZOATO DE MEGLUMINA X 30 ML </t>
  </si>
  <si>
    <t xml:space="preserve"> DEXTROSA AL 50% AGUA D. 500 ML </t>
  </si>
  <si>
    <t xml:space="preserve"> DEXTROSA AL 5% AGUA DESTILADA 500 ML </t>
  </si>
  <si>
    <t xml:space="preserve"> DEXTROSA AL 10% AGUA DESTILADA 500 ML </t>
  </si>
  <si>
    <t xml:space="preserve"> DEXMEDETOMIDINA HCL 400 MCG / ML SOLUCION INYECTABLE AMPOLLA POR 4 ML </t>
  </si>
  <si>
    <t xml:space="preserve"> DEXMEDETOMIDINA HCL 200 MCG / 2ML SOLUCION INYECTABLE AMPOLLA </t>
  </si>
  <si>
    <t xml:space="preserve"> DEXAMETASONA 8 MG/2 MG AMPOLLA </t>
  </si>
  <si>
    <t xml:space="preserve"> COLESTIRAMINA POLVO SOBRE 4 GR </t>
  </si>
  <si>
    <t xml:space="preserve"> COLCHICINA 0.5 MG TABLETA </t>
  </si>
  <si>
    <t xml:space="preserve"> COLAGENASA 120 UI/100 MG TUBO X 40 GR </t>
  </si>
  <si>
    <t xml:space="preserve"> CLOTRIMAZOL OVULO VAGINAL 100 MG </t>
  </si>
  <si>
    <t xml:space="preserve"> CLORURO DE SODIO 2MEQ/ML X 10ML AMP </t>
  </si>
  <si>
    <t xml:space="preserve"> CLORURO DE SODIO 0.9% X 500 ML SOLUCION INYECTABLE </t>
  </si>
  <si>
    <t xml:space="preserve"> CLORURO DE SODIO 0.9% X 50 ML SOLUCION INYECTABLE </t>
  </si>
  <si>
    <t xml:space="preserve"> CLORURO DE SODIO 0.9% X 250 ML SOLUCION INYECTABLE </t>
  </si>
  <si>
    <t xml:space="preserve"> CLORURO DE SODIO 0.9% X 100 ML SOLUCION INYECTABLE </t>
  </si>
  <si>
    <t xml:space="preserve"> CLORURO DE POTASIO 2MEQ/10ML AMP </t>
  </si>
  <si>
    <t xml:space="preserve"> CLORHIDRATO DE KETAMINA 500 MG / 10 ML AMP </t>
  </si>
  <si>
    <t xml:space="preserve"> CLONIDINA 0.150 MG TABLETA </t>
  </si>
  <si>
    <t xml:space="preserve"> CLINDAMICINA 600 MG AMPOLLA </t>
  </si>
  <si>
    <t xml:space="preserve"> CEFTAZIDIMA 1GR AMP </t>
  </si>
  <si>
    <t xml:space="preserve"> CEFEPIME 1 GR AMP </t>
  </si>
  <si>
    <t xml:space="preserve"> CEFAZOLINA 1 GR AMPOLLA </t>
  </si>
  <si>
    <t xml:space="preserve"> CAPTOPRIL 50 MG TAB </t>
  </si>
  <si>
    <t xml:space="preserve"> BUPIVACAINA SIN EPINEFRINA 0.5% AMPOLLA </t>
  </si>
  <si>
    <t xml:space="preserve"> BUPIVACAINA PESADA 0.75 AMPOLLA X 10 ML </t>
  </si>
  <si>
    <t xml:space="preserve"> BUPIVACAINA PESADA 0.5 AMPOLLA X 4 ML </t>
  </si>
  <si>
    <t xml:space="preserve"> BUPIVACAINA CON EPINEFRINA 0.5% X 10 ML AMPOLLA </t>
  </si>
  <si>
    <t xml:space="preserve"> BROMURO DE ROCURONIO 50 MG 5 ML. </t>
  </si>
  <si>
    <t xml:space="preserve"> BISACODILO 5 MG TABLETA </t>
  </si>
  <si>
    <t xml:space="preserve"> BICARBONATO DE SODIO 10 MEQ 10 ML AMPOLLA </t>
  </si>
  <si>
    <t xml:space="preserve"> BETAMETASONA 4 MG AMPOLLA </t>
  </si>
  <si>
    <t xml:space="preserve"> BETAMETASONA 0.05% X 20 GR CREMA </t>
  </si>
  <si>
    <t xml:space="preserve"> BETA METILDIGOXINA 0.2 MG 2 ML AMPOLLA </t>
  </si>
  <si>
    <t xml:space="preserve"> BENOXINATO 0.4% GOTAS OFTALMICAS OQ-SEINA </t>
  </si>
  <si>
    <t xml:space="preserve"> ATORVASTATINA 20 MG TABLETA </t>
  </si>
  <si>
    <t xml:space="preserve"> AMPICILINA + SULBACTAM 1.5 GR AMPOLLA </t>
  </si>
  <si>
    <t xml:space="preserve"> AMOXICILINA 500 MG CAPSULA </t>
  </si>
  <si>
    <t xml:space="preserve"> AMLODIPINO 5 MG TABLETA </t>
  </si>
  <si>
    <t xml:space="preserve"> AMITRIPTILINA 25 MG TABLETA </t>
  </si>
  <si>
    <t xml:space="preserve"> AMIODARONA CLORHIDRATO 150 MG AMPOLLA </t>
  </si>
  <si>
    <t xml:space="preserve"> AMINOACIDOS CRISTALINOS 10% FRASCO 500 ML </t>
  </si>
  <si>
    <t xml:space="preserve"> AMIKACINA 100 MG/2 ML AMPOLLA </t>
  </si>
  <si>
    <t xml:space="preserve"> ALTEPLASE (ACTIVADOR TISULAR DEL PLASMINOGENO HUMANO RECOMBINANTE) 50 MG (POLVO </t>
  </si>
  <si>
    <t xml:space="preserve"> ALPRAZOLAM 0.5 MG TABLETA </t>
  </si>
  <si>
    <t xml:space="preserve"> ALFAMETILDOPA 250 MG TABLETA </t>
  </si>
  <si>
    <t xml:space="preserve"> ALBUMINA HUMANA NORMAL 20 % X 50 ML </t>
  </si>
  <si>
    <t xml:space="preserve"> ALBENDAZOL 400MG/20ML SUSPENSIÓN </t>
  </si>
  <si>
    <t xml:space="preserve"> ALBENDAZOL 200 MG TABLETA </t>
  </si>
  <si>
    <t xml:space="preserve"> AGUA OXIGENADA FRASCO 120 ML </t>
  </si>
  <si>
    <t xml:space="preserve"> AGUA ESTERIL PARA IRRIGACION DE 3000 ML </t>
  </si>
  <si>
    <t xml:space="preserve"> AGUA ESTERIL 500 ML BOLSA </t>
  </si>
  <si>
    <t xml:space="preserve"> AGUA ESTERIL 10 ML AMPOLLA </t>
  </si>
  <si>
    <t xml:space="preserve"> ADRENALINA 1 MG/1 ML AMPOLLA </t>
  </si>
  <si>
    <t xml:space="preserve"> ACIDOS GRASOS 20% FRASCO 250 ML </t>
  </si>
  <si>
    <t xml:space="preserve"> ACIDO VALPROICO 500 MG/5ML AMPOLLA </t>
  </si>
  <si>
    <t xml:space="preserve"> ACIDO VALPROICO 250 MGR/5 ML X 120 ML JARABE </t>
  </si>
  <si>
    <t xml:space="preserve"> ACIDO URSODESOXICOLICO 300 MG TAB </t>
  </si>
  <si>
    <t xml:space="preserve"> ACIDO TRANEXAMICO 500 MG/5 ML AMPOLLA </t>
  </si>
  <si>
    <t xml:space="preserve"> ACIDO TRANEXAMICO 500 MG TABLETA </t>
  </si>
  <si>
    <t xml:space="preserve"> ACIDO FOLICO 1 MG TABLETA </t>
  </si>
  <si>
    <t xml:space="preserve"> ACIDO ASCORBICO AMP 500 MG/ 5 ML </t>
  </si>
  <si>
    <t xml:space="preserve"> ACETATO DE MEDROXIPROGESTERONA 150 MG X 3 ML AMP </t>
  </si>
  <si>
    <t xml:space="preserve"> ACETAMINOFEN 500 MG TABLETA </t>
  </si>
  <si>
    <t xml:space="preserve"> ABINTRA POLVO SOBRE 27 G </t>
  </si>
  <si>
    <t xml:space="preserve"> VALOR UNITARIO DE REFERENCIA </t>
  </si>
  <si>
    <t xml:space="preserve"> NOMBRE </t>
  </si>
  <si>
    <t xml:space="preserve">Nº </t>
  </si>
  <si>
    <t>Empresa</t>
  </si>
  <si>
    <t>Unica oferta</t>
  </si>
  <si>
    <t>Factor economico</t>
  </si>
  <si>
    <t>Plazo de pago</t>
  </si>
  <si>
    <t>plazo de entrega</t>
  </si>
  <si>
    <t>Empate</t>
  </si>
  <si>
    <t>Puntaje</t>
  </si>
  <si>
    <t>Sin ofertas</t>
  </si>
  <si>
    <t>Empresa mayor puntaje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</si>
</sst>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C0A]d\-mmm\-yy;@"/>
    <numFmt numFmtId="165" formatCode="_-&quot;$&quot;\ * #,##0_-;\-&quot;$&quot;\ * #,##0_-;_-&quot;$&quot;\ * &quot;-&quot;??_-;_-@_-"/>
    <numFmt numFmtId="166" formatCode="_(* #,##0.00_);_(* \(#,##0.00\);_(* &quot;-&quot;??_);_(@_)"/>
    <numFmt numFmtId="167" formatCode="_-* #,##0_-;\-* #,##0_-;_-* &quot;-&quot;??_-;_-@_-"/>
    <numFmt numFmtId="168" formatCode="&quot;$&quot;\ #,##0_);[Red]\(&quot;$&quot;\ #,##0\)"/>
    <numFmt numFmtId="169" formatCode="&quot;$&quot;#,##0;[Red]\-&quot;$&quot;#,##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Verdana   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164" fontId="3" fillId="0" borderId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61">
    <xf numFmtId="0" fontId="0" fillId="0" borderId="0" xfId="0"/>
    <xf numFmtId="3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3" fontId="1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/>
    </xf>
    <xf numFmtId="165" fontId="1" fillId="0" borderId="1" xfId="5" applyNumberFormat="1" applyFont="1" applyFill="1" applyBorder="1" applyAlignment="1">
      <alignment horizontal="right" vertical="center"/>
    </xf>
    <xf numFmtId="165" fontId="1" fillId="0" borderId="1" xfId="5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2" borderId="4" xfId="0" applyNumberFormat="1" applyFont="1" applyFill="1" applyBorder="1" applyAlignment="1">
      <alignment horizontal="right" vertical="center"/>
    </xf>
    <xf numFmtId="165" fontId="1" fillId="0" borderId="4" xfId="5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4" fontId="1" fillId="0" borderId="1" xfId="2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68" fontId="0" fillId="2" borderId="2" xfId="0" applyNumberFormat="1" applyFill="1" applyBorder="1" applyAlignment="1">
      <alignment vertical="center"/>
    </xf>
    <xf numFmtId="167" fontId="0" fillId="2" borderId="2" xfId="6" applyNumberFormat="1" applyFont="1" applyFill="1" applyBorder="1" applyAlignment="1">
      <alignment vertical="center" wrapText="1"/>
    </xf>
    <xf numFmtId="167" fontId="0" fillId="0" borderId="0" xfId="6" applyNumberFormat="1" applyFont="1"/>
    <xf numFmtId="167" fontId="6" fillId="0" borderId="0" xfId="6" applyNumberFormat="1" applyFont="1"/>
    <xf numFmtId="0" fontId="8" fillId="0" borderId="0" xfId="7" applyFill="1"/>
    <xf numFmtId="41" fontId="0" fillId="0" borderId="0" xfId="8" applyFont="1" applyFill="1"/>
    <xf numFmtId="41" fontId="9" fillId="0" borderId="1" xfId="8" applyFont="1" applyFill="1" applyBorder="1" applyAlignment="1">
      <alignment horizontal="justify" vertical="center" wrapText="1"/>
    </xf>
    <xf numFmtId="169" fontId="9" fillId="0" borderId="1" xfId="7" applyNumberFormat="1" applyFont="1" applyFill="1" applyBorder="1" applyAlignment="1">
      <alignment horizontal="justify" vertical="center"/>
    </xf>
    <xf numFmtId="0" fontId="9" fillId="0" borderId="1" xfId="7" applyFont="1" applyFill="1" applyBorder="1" applyAlignment="1">
      <alignment horizontal="justify" vertical="center"/>
    </xf>
    <xf numFmtId="0" fontId="9" fillId="0" borderId="1" xfId="7" applyFont="1" applyFill="1" applyBorder="1" applyAlignment="1">
      <alignment horizontal="justify" vertical="center" wrapText="1"/>
    </xf>
    <xf numFmtId="43" fontId="9" fillId="0" borderId="1" xfId="7" applyNumberFormat="1" applyFont="1" applyFill="1" applyBorder="1" applyAlignment="1">
      <alignment horizontal="justify" vertical="center" wrapText="1"/>
    </xf>
    <xf numFmtId="43" fontId="10" fillId="0" borderId="1" xfId="9" applyFont="1" applyFill="1" applyBorder="1" applyAlignment="1">
      <alignment horizontal="justify" vertical="center" wrapText="1"/>
    </xf>
    <xf numFmtId="0" fontId="11" fillId="0" borderId="1" xfId="7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0" fontId="15" fillId="0" borderId="1" xfId="0" applyFont="1" applyBorder="1"/>
    <xf numFmtId="0" fontId="15" fillId="0" borderId="1" xfId="0" applyFont="1" applyBorder="1" applyAlignment="1">
      <alignment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3" fontId="15" fillId="0" borderId="1" xfId="0" applyNumberFormat="1" applyFont="1" applyFill="1" applyBorder="1" applyAlignment="1">
      <alignment horizontal="center" vertical="center"/>
    </xf>
    <xf numFmtId="1" fontId="15" fillId="0" borderId="1" xfId="5" applyNumberFormat="1" applyFont="1" applyFill="1" applyBorder="1" applyAlignment="1">
      <alignment horizontal="center" vertical="center"/>
    </xf>
    <xf numFmtId="1" fontId="15" fillId="0" borderId="1" xfId="0" applyNumberFormat="1" applyFont="1" applyBorder="1"/>
    <xf numFmtId="0" fontId="15" fillId="0" borderId="1" xfId="0" applyFont="1" applyBorder="1" applyAlignment="1">
      <alignment horizontal="left" vertical="center" wrapText="1"/>
    </xf>
    <xf numFmtId="167" fontId="6" fillId="0" borderId="5" xfId="6" applyNumberFormat="1" applyFont="1" applyBorder="1" applyAlignment="1">
      <alignment horizontal="center" vertical="center" wrapText="1"/>
    </xf>
    <xf numFmtId="167" fontId="6" fillId="0" borderId="6" xfId="6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10">
    <cellStyle name="0,0_x000d__x000a_NA_x000d__x000a_" xfId="2"/>
    <cellStyle name="Millares [0] 2" xfId="8"/>
    <cellStyle name="Millares 2" xfId="4"/>
    <cellStyle name="Millares 3" xfId="6"/>
    <cellStyle name="Millares 4" xfId="9"/>
    <cellStyle name="Moneda" xfId="5" builtinId="4"/>
    <cellStyle name="Normal" xfId="0" builtinId="0"/>
    <cellStyle name="Normal 2" xfId="3"/>
    <cellStyle name="Normal 3" xfId="7"/>
    <cellStyle name="Normal 4" xfId="1"/>
  </cellStyles>
  <dxfs count="0"/>
  <tableStyles count="0" defaultTableStyle="TableStyleMedium2" defaultPivotStyle="PivotStyleLight16"/>
  <colors>
    <mruColors>
      <color rgb="FFBDFFE4"/>
      <color rgb="FFFF9900"/>
      <color rgb="FFCCFFFF"/>
      <color rgb="FFFFFFCD"/>
      <color rgb="FFC5F0FF"/>
      <color rgb="FF9FE6FF"/>
      <color rgb="FFC653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10"/>
  <sheetViews>
    <sheetView tabSelected="1" zoomScale="90" zoomScaleNormal="90" zoomScalePageLayoutView="30" workbookViewId="0">
      <selection activeCell="C6" sqref="C6"/>
    </sheetView>
  </sheetViews>
  <sheetFormatPr baseColWidth="10" defaultRowHeight="15"/>
  <cols>
    <col min="1" max="1" width="1.5703125" customWidth="1"/>
    <col min="2" max="2" width="10.5703125" customWidth="1"/>
    <col min="3" max="3" width="40.42578125" customWidth="1"/>
    <col min="4" max="4" width="12.5703125" customWidth="1"/>
    <col min="5" max="5" width="15.5703125" customWidth="1"/>
    <col min="6" max="6" width="13.5703125" customWidth="1"/>
    <col min="7" max="7" width="12.42578125" customWidth="1"/>
    <col min="8" max="8" width="18.7109375" customWidth="1"/>
    <col min="9" max="9" width="12.28515625" hidden="1" customWidth="1"/>
    <col min="11" max="11" width="0" hidden="1" customWidth="1"/>
    <col min="12" max="12" width="17.140625" hidden="1" customWidth="1"/>
    <col min="13" max="13" width="16" bestFit="1" customWidth="1"/>
    <col min="14" max="14" width="12.28515625" bestFit="1" customWidth="1"/>
    <col min="15" max="15" width="14.85546875" bestFit="1" customWidth="1"/>
    <col min="16" max="16" width="16" bestFit="1" customWidth="1"/>
    <col min="17" max="17" width="12.28515625" bestFit="1" customWidth="1"/>
    <col min="18" max="18" width="14.85546875" bestFit="1" customWidth="1"/>
    <col min="19" max="19" width="16" bestFit="1" customWidth="1"/>
    <col min="20" max="20" width="13.5703125" bestFit="1" customWidth="1"/>
    <col min="21" max="21" width="14.85546875" bestFit="1" customWidth="1"/>
    <col min="22" max="22" width="12.7109375" customWidth="1"/>
    <col min="24" max="25" width="17.140625" customWidth="1"/>
    <col min="27" max="27" width="20.140625" bestFit="1" customWidth="1"/>
  </cols>
  <sheetData>
    <row r="1" spans="1:27">
      <c r="A1" s="47"/>
      <c r="B1" s="47"/>
      <c r="C1" s="47"/>
      <c r="D1" s="47"/>
      <c r="E1" s="47"/>
      <c r="F1" s="40" t="s">
        <v>266</v>
      </c>
      <c r="G1" s="41" t="s">
        <v>267</v>
      </c>
      <c r="H1" s="42" t="s">
        <v>268</v>
      </c>
      <c r="I1" s="47"/>
      <c r="J1" s="47"/>
      <c r="K1" s="47"/>
      <c r="L1" s="47"/>
      <c r="M1" s="40" t="s">
        <v>266</v>
      </c>
      <c r="N1" s="40" t="s">
        <v>266</v>
      </c>
      <c r="O1" s="40" t="s">
        <v>266</v>
      </c>
      <c r="P1" s="41" t="s">
        <v>267</v>
      </c>
      <c r="Q1" s="41" t="s">
        <v>267</v>
      </c>
      <c r="R1" s="41" t="s">
        <v>267</v>
      </c>
      <c r="S1" s="42" t="s">
        <v>268</v>
      </c>
      <c r="T1" s="42" t="s">
        <v>268</v>
      </c>
      <c r="U1" s="42" t="s">
        <v>268</v>
      </c>
      <c r="V1" s="47"/>
      <c r="W1" s="47"/>
      <c r="X1" s="47"/>
      <c r="Y1" s="47"/>
      <c r="Z1" s="47"/>
      <c r="AA1" s="47"/>
    </row>
    <row r="2" spans="1:27" s="2" customFormat="1" ht="38.25">
      <c r="A2" s="48"/>
      <c r="B2" s="49" t="s">
        <v>1</v>
      </c>
      <c r="C2" s="49" t="s">
        <v>250</v>
      </c>
      <c r="D2" s="50" t="s">
        <v>251</v>
      </c>
      <c r="E2" s="50" t="s">
        <v>252</v>
      </c>
      <c r="F2" s="40" t="s">
        <v>253</v>
      </c>
      <c r="G2" s="41" t="s">
        <v>253</v>
      </c>
      <c r="H2" s="42" t="s">
        <v>253</v>
      </c>
      <c r="I2" s="37" t="s">
        <v>264</v>
      </c>
      <c r="J2" s="38" t="s">
        <v>265</v>
      </c>
      <c r="K2" s="37" t="s">
        <v>708</v>
      </c>
      <c r="L2" s="39" t="s">
        <v>709</v>
      </c>
      <c r="M2" s="43" t="s">
        <v>710</v>
      </c>
      <c r="N2" s="43" t="s">
        <v>711</v>
      </c>
      <c r="O2" s="43" t="s">
        <v>712</v>
      </c>
      <c r="P2" s="38" t="s">
        <v>710</v>
      </c>
      <c r="Q2" s="38" t="s">
        <v>711</v>
      </c>
      <c r="R2" s="38" t="s">
        <v>712</v>
      </c>
      <c r="S2" s="44" t="s">
        <v>710</v>
      </c>
      <c r="T2" s="44" t="s">
        <v>711</v>
      </c>
      <c r="U2" s="44" t="s">
        <v>712</v>
      </c>
      <c r="V2" s="40" t="s">
        <v>266</v>
      </c>
      <c r="W2" s="41" t="s">
        <v>267</v>
      </c>
      <c r="X2" s="42" t="s">
        <v>268</v>
      </c>
      <c r="Y2" s="46" t="s">
        <v>714</v>
      </c>
      <c r="Z2" s="45" t="s">
        <v>713</v>
      </c>
      <c r="AA2" s="45" t="s">
        <v>716</v>
      </c>
    </row>
    <row r="3" spans="1:27">
      <c r="A3" s="47"/>
      <c r="B3" s="51">
        <v>1</v>
      </c>
      <c r="C3" s="52" t="s">
        <v>2</v>
      </c>
      <c r="D3" s="53">
        <v>30</v>
      </c>
      <c r="E3" s="54">
        <v>1138</v>
      </c>
      <c r="F3" s="47">
        <f>VLOOKUP(B3,Discolmedica!B:G,6,FALSE)</f>
        <v>0</v>
      </c>
      <c r="G3" s="47">
        <f>VLOOKUP(B3,Disprofarma!A:G,6,FALSE)</f>
        <v>0</v>
      </c>
      <c r="H3" s="47">
        <f>VLOOKUP(B3,Intercomercial!A:E,5,FALSE)</f>
        <v>0</v>
      </c>
      <c r="I3" s="47" t="str">
        <f>IF((F3+G3+H3)&gt;0,"Con ofertas","Sin ofertas")</f>
        <v>Sin ofertas</v>
      </c>
      <c r="J3" s="47">
        <f t="array" ref="J3">MIN(IF(F3:H3&gt;0,F3:H3))</f>
        <v>0</v>
      </c>
      <c r="K3" s="47"/>
      <c r="L3" s="47" t="str">
        <f>IF(J3=0,"NO HAY OFERTAS",IF((J3/SUM(F3:H3))=1,"SI","NO"))</f>
        <v>NO HAY OFERTAS</v>
      </c>
      <c r="M3" s="47">
        <v>0</v>
      </c>
      <c r="N3" s="47">
        <v>0</v>
      </c>
      <c r="O3" s="47">
        <v>0</v>
      </c>
      <c r="P3" s="47">
        <v>0</v>
      </c>
      <c r="Q3" s="47">
        <v>0</v>
      </c>
      <c r="R3" s="47">
        <v>0</v>
      </c>
      <c r="S3" s="47">
        <v>0</v>
      </c>
      <c r="T3" s="47">
        <v>0</v>
      </c>
      <c r="U3" s="47">
        <v>0</v>
      </c>
      <c r="V3" s="55">
        <f>M3+N3+O3</f>
        <v>0</v>
      </c>
      <c r="W3" s="55">
        <f>P3+Q3+R3</f>
        <v>0</v>
      </c>
      <c r="X3" s="55">
        <f>S3+T3+U3</f>
        <v>0</v>
      </c>
      <c r="Y3" s="55">
        <f>MAX(V3:X3)</f>
        <v>0</v>
      </c>
      <c r="Z3" s="47" t="str">
        <f>IF(COUNTIF(V3:X3,MAX(V3:X3))=1,"NO","SI")</f>
        <v>SI</v>
      </c>
      <c r="AA3" s="47" t="s">
        <v>715</v>
      </c>
    </row>
    <row r="4" spans="1:27">
      <c r="A4" s="47"/>
      <c r="B4" s="51">
        <v>2</v>
      </c>
      <c r="C4" s="52" t="s">
        <v>3</v>
      </c>
      <c r="D4" s="53">
        <v>40000</v>
      </c>
      <c r="E4" s="54">
        <v>24</v>
      </c>
      <c r="F4" s="47">
        <f>VLOOKUP(B4,Discolmedica!B:G,6,FALSE)</f>
        <v>0</v>
      </c>
      <c r="G4" s="47">
        <f>VLOOKUP(B4,Disprofarma!A:G,6,FALSE)</f>
        <v>0</v>
      </c>
      <c r="H4" s="47">
        <f>VLOOKUP(B4,Intercomercial!A:E,5,FALSE)</f>
        <v>0</v>
      </c>
      <c r="I4" s="47" t="str">
        <f t="shared" ref="I4:I67" si="0">IF((F4+G4+H4)&gt;0,"Con ofertas","Sin ofertas")</f>
        <v>Sin ofertas</v>
      </c>
      <c r="J4" s="47">
        <f t="array" ref="J4">MIN(IF(F4:H4&gt;0,F4:H4))</f>
        <v>0</v>
      </c>
      <c r="K4" s="47"/>
      <c r="L4" s="47" t="str">
        <f t="shared" ref="L4:L67" si="1">IF(J4=0,"NO HAY OFERTAS",IF((J4/SUM(F4:H4))=1,"SI","NO"))</f>
        <v>NO HAY OFERTAS</v>
      </c>
      <c r="M4" s="47">
        <v>0</v>
      </c>
      <c r="N4" s="47">
        <v>0</v>
      </c>
      <c r="O4" s="47">
        <v>0</v>
      </c>
      <c r="P4" s="47">
        <v>0</v>
      </c>
      <c r="Q4" s="47">
        <v>0</v>
      </c>
      <c r="R4" s="47">
        <v>0</v>
      </c>
      <c r="S4" s="47">
        <v>0</v>
      </c>
      <c r="T4" s="47">
        <v>0</v>
      </c>
      <c r="U4" s="47">
        <v>0</v>
      </c>
      <c r="V4" s="55">
        <f t="shared" ref="V4:V67" si="2">M4+N4+O4</f>
        <v>0</v>
      </c>
      <c r="W4" s="55">
        <f t="shared" ref="W4:W67" si="3">P4+Q4+R4</f>
        <v>0</v>
      </c>
      <c r="X4" s="55">
        <f t="shared" ref="X4:X67" si="4">S4+T4+U4</f>
        <v>0</v>
      </c>
      <c r="Y4" s="55">
        <f t="shared" ref="Y4:Y67" si="5">MAX(V4:X4)</f>
        <v>0</v>
      </c>
      <c r="Z4" s="47" t="str">
        <f t="shared" ref="Z4:Z67" si="6">IF(COUNTIF(V4:X4,MAX(V4:X4))=1,"NO","SI")</f>
        <v>SI</v>
      </c>
      <c r="AA4" s="47" t="s">
        <v>715</v>
      </c>
    </row>
    <row r="5" spans="1:27" ht="25.5">
      <c r="A5" s="47"/>
      <c r="B5" s="51">
        <v>3</v>
      </c>
      <c r="C5" s="52" t="s">
        <v>4</v>
      </c>
      <c r="D5" s="53">
        <v>50</v>
      </c>
      <c r="E5" s="54">
        <v>12032</v>
      </c>
      <c r="F5" s="47">
        <f>VLOOKUP(B5,Discolmedica!B:G,6,FALSE)</f>
        <v>0</v>
      </c>
      <c r="G5" s="47">
        <f>VLOOKUP(B5,Disprofarma!A:G,6,FALSE)</f>
        <v>0</v>
      </c>
      <c r="H5" s="47">
        <f>VLOOKUP(B5,Intercomercial!A:E,5,FALSE)</f>
        <v>0</v>
      </c>
      <c r="I5" s="47" t="str">
        <f t="shared" si="0"/>
        <v>Sin ofertas</v>
      </c>
      <c r="J5" s="47">
        <f t="array" ref="J5">MIN(IF(F5:H5&gt;0,F5:H5))</f>
        <v>0</v>
      </c>
      <c r="K5" s="47"/>
      <c r="L5" s="47" t="str">
        <f t="shared" si="1"/>
        <v>NO HAY OFERTAS</v>
      </c>
      <c r="M5" s="47">
        <v>0</v>
      </c>
      <c r="N5" s="47">
        <v>0</v>
      </c>
      <c r="O5" s="47">
        <v>0</v>
      </c>
      <c r="P5" s="47">
        <v>0</v>
      </c>
      <c r="Q5" s="47">
        <v>0</v>
      </c>
      <c r="R5" s="47">
        <v>0</v>
      </c>
      <c r="S5" s="47">
        <v>0</v>
      </c>
      <c r="T5" s="47">
        <v>0</v>
      </c>
      <c r="U5" s="47">
        <v>0</v>
      </c>
      <c r="V5" s="55">
        <f t="shared" si="2"/>
        <v>0</v>
      </c>
      <c r="W5" s="55">
        <f t="shared" si="3"/>
        <v>0</v>
      </c>
      <c r="X5" s="55">
        <f t="shared" si="4"/>
        <v>0</v>
      </c>
      <c r="Y5" s="55">
        <f t="shared" si="5"/>
        <v>0</v>
      </c>
      <c r="Z5" s="47" t="str">
        <f t="shared" si="6"/>
        <v>SI</v>
      </c>
      <c r="AA5" s="47" t="s">
        <v>715</v>
      </c>
    </row>
    <row r="6" spans="1:27">
      <c r="A6" s="47"/>
      <c r="B6" s="51">
        <v>4</v>
      </c>
      <c r="C6" s="52" t="s">
        <v>5</v>
      </c>
      <c r="D6" s="53">
        <v>500</v>
      </c>
      <c r="E6" s="54">
        <v>6667</v>
      </c>
      <c r="F6" s="47">
        <f>VLOOKUP(B6,Discolmedica!B:G,6,FALSE)</f>
        <v>6667</v>
      </c>
      <c r="G6" s="47">
        <f>VLOOKUP(B6,Disprofarma!A:G,6,FALSE)</f>
        <v>6593</v>
      </c>
      <c r="H6" s="47">
        <f>VLOOKUP(B6,Intercomercial!A:E,5,FALSE)</f>
        <v>0</v>
      </c>
      <c r="I6" s="47" t="str">
        <f t="shared" si="0"/>
        <v>Con ofertas</v>
      </c>
      <c r="J6" s="47">
        <f t="array" ref="J6">MIN(IF(F6:H6&gt;0,F6:H6))</f>
        <v>6593</v>
      </c>
      <c r="K6" s="47"/>
      <c r="L6" s="47" t="str">
        <f t="shared" si="1"/>
        <v>NO</v>
      </c>
      <c r="M6" s="55">
        <f>IF(F6=0,0,(600*J6)/F6)</f>
        <v>593.34033298335078</v>
      </c>
      <c r="N6" s="47">
        <v>200</v>
      </c>
      <c r="O6" s="47">
        <v>200</v>
      </c>
      <c r="P6" s="55">
        <f>IF(G6=0,0,(600*J6)/G6)</f>
        <v>600</v>
      </c>
      <c r="Q6" s="47">
        <v>200</v>
      </c>
      <c r="R6" s="47">
        <v>200</v>
      </c>
      <c r="S6" s="47">
        <v>0</v>
      </c>
      <c r="T6" s="47"/>
      <c r="U6" s="47"/>
      <c r="V6" s="55">
        <f t="shared" si="2"/>
        <v>993.34033298335078</v>
      </c>
      <c r="W6" s="55">
        <f t="shared" si="3"/>
        <v>1000</v>
      </c>
      <c r="X6" s="55">
        <f t="shared" si="4"/>
        <v>0</v>
      </c>
      <c r="Y6" s="55">
        <f t="shared" si="5"/>
        <v>1000</v>
      </c>
      <c r="Z6" s="47" t="str">
        <f t="shared" si="6"/>
        <v>NO</v>
      </c>
      <c r="AA6" s="47" t="str">
        <f t="shared" ref="AA6:AA66" si="7">IF(MATCH(Y6,V6:X6,0)=1,$V$2,IF(MATCH(Y6,V6:X6,0)=2,$W$2,IF(MATCH(Y6,V6:X6,0)=3,$X$2)))</f>
        <v>Disprofarma</v>
      </c>
    </row>
    <row r="7" spans="1:27">
      <c r="A7" s="47"/>
      <c r="B7" s="51">
        <v>5</v>
      </c>
      <c r="C7" s="52" t="s">
        <v>6</v>
      </c>
      <c r="D7" s="53">
        <v>4000</v>
      </c>
      <c r="E7" s="54">
        <v>28</v>
      </c>
      <c r="F7" s="47">
        <f>VLOOKUP(B7,Discolmedica!B:G,6,FALSE)</f>
        <v>23</v>
      </c>
      <c r="G7" s="47">
        <f>VLOOKUP(B7,Disprofarma!A:G,6,FALSE)</f>
        <v>0</v>
      </c>
      <c r="H7" s="47">
        <f>VLOOKUP(B7,Intercomercial!A:E,5,FALSE)</f>
        <v>0</v>
      </c>
      <c r="I7" s="47" t="str">
        <f t="shared" si="0"/>
        <v>Con ofertas</v>
      </c>
      <c r="J7" s="47">
        <f t="array" ref="J7">MIN(IF(F7:H7&gt;0,F7:H7))</f>
        <v>23</v>
      </c>
      <c r="K7" s="47"/>
      <c r="L7" s="47" t="str">
        <f t="shared" si="1"/>
        <v>SI</v>
      </c>
      <c r="M7" s="55">
        <f t="shared" ref="M7:M9" si="8">IF(F7=0,0,(600*J7)/F7)</f>
        <v>600</v>
      </c>
      <c r="N7" s="47">
        <v>200</v>
      </c>
      <c r="O7" s="47">
        <v>200</v>
      </c>
      <c r="P7" s="47">
        <v>0</v>
      </c>
      <c r="Q7" s="47"/>
      <c r="R7" s="47"/>
      <c r="S7" s="47">
        <v>0</v>
      </c>
      <c r="T7" s="47"/>
      <c r="U7" s="47"/>
      <c r="V7" s="55">
        <f t="shared" si="2"/>
        <v>1000</v>
      </c>
      <c r="W7" s="55">
        <f t="shared" si="3"/>
        <v>0</v>
      </c>
      <c r="X7" s="55">
        <f t="shared" si="4"/>
        <v>0</v>
      </c>
      <c r="Y7" s="55">
        <f t="shared" si="5"/>
        <v>1000</v>
      </c>
      <c r="Z7" s="47" t="str">
        <f t="shared" si="6"/>
        <v>NO</v>
      </c>
      <c r="AA7" s="47" t="str">
        <f t="shared" si="7"/>
        <v>Discolmedica</v>
      </c>
    </row>
    <row r="8" spans="1:27">
      <c r="A8" s="47"/>
      <c r="B8" s="51">
        <v>6</v>
      </c>
      <c r="C8" s="52" t="s">
        <v>7</v>
      </c>
      <c r="D8" s="53">
        <v>200</v>
      </c>
      <c r="E8" s="54">
        <v>1205</v>
      </c>
      <c r="F8" s="47">
        <f>VLOOKUP(B8,Discolmedica!B:G,6,FALSE)</f>
        <v>1188</v>
      </c>
      <c r="G8" s="47">
        <f>VLOOKUP(B8,Disprofarma!A:G,6,FALSE)</f>
        <v>0</v>
      </c>
      <c r="H8" s="47">
        <f>VLOOKUP(B8,Intercomercial!A:E,5,FALSE)</f>
        <v>0</v>
      </c>
      <c r="I8" s="47" t="str">
        <f t="shared" si="0"/>
        <v>Con ofertas</v>
      </c>
      <c r="J8" s="47">
        <f t="array" ref="J8">MIN(IF(F8:H8&gt;0,F8:H8))</f>
        <v>1188</v>
      </c>
      <c r="K8" s="47"/>
      <c r="L8" s="47" t="str">
        <f t="shared" si="1"/>
        <v>SI</v>
      </c>
      <c r="M8" s="55">
        <f t="shared" si="8"/>
        <v>600</v>
      </c>
      <c r="N8" s="47">
        <v>200</v>
      </c>
      <c r="O8" s="47">
        <v>200</v>
      </c>
      <c r="P8" s="47">
        <v>0</v>
      </c>
      <c r="Q8" s="47"/>
      <c r="R8" s="47"/>
      <c r="S8" s="47">
        <v>0</v>
      </c>
      <c r="T8" s="47"/>
      <c r="U8" s="47"/>
      <c r="V8" s="55">
        <f t="shared" si="2"/>
        <v>1000</v>
      </c>
      <c r="W8" s="55">
        <f t="shared" si="3"/>
        <v>0</v>
      </c>
      <c r="X8" s="55">
        <f t="shared" si="4"/>
        <v>0</v>
      </c>
      <c r="Y8" s="55">
        <f t="shared" si="5"/>
        <v>1000</v>
      </c>
      <c r="Z8" s="47" t="str">
        <f t="shared" si="6"/>
        <v>NO</v>
      </c>
      <c r="AA8" s="47" t="str">
        <f t="shared" si="7"/>
        <v>Discolmedica</v>
      </c>
    </row>
    <row r="9" spans="1:27">
      <c r="A9" s="47"/>
      <c r="B9" s="51">
        <v>7</v>
      </c>
      <c r="C9" s="52" t="s">
        <v>8</v>
      </c>
      <c r="D9" s="53">
        <v>1200</v>
      </c>
      <c r="E9" s="54">
        <v>4761</v>
      </c>
      <c r="F9" s="47">
        <f>VLOOKUP(B9,Discolmedica!B:G,6,FALSE)</f>
        <v>4761</v>
      </c>
      <c r="G9" s="47">
        <f>VLOOKUP(B9,Disprofarma!A:G,6,FALSE)</f>
        <v>4273</v>
      </c>
      <c r="H9" s="47">
        <f>VLOOKUP(B9,Intercomercial!A:E,5,FALSE)</f>
        <v>0</v>
      </c>
      <c r="I9" s="47" t="str">
        <f t="shared" si="0"/>
        <v>Con ofertas</v>
      </c>
      <c r="J9" s="47">
        <f t="array" ref="J9">MIN(IF(F9:H9&gt;0,F9:H9))</f>
        <v>4273</v>
      </c>
      <c r="K9" s="47"/>
      <c r="L9" s="47" t="str">
        <f t="shared" si="1"/>
        <v>NO</v>
      </c>
      <c r="M9" s="55">
        <f t="shared" si="8"/>
        <v>538.50031505986135</v>
      </c>
      <c r="N9" s="47">
        <v>200</v>
      </c>
      <c r="O9" s="47">
        <v>200</v>
      </c>
      <c r="P9" s="55">
        <f>IF(G9=0,0,(600*J9)/G9)</f>
        <v>600</v>
      </c>
      <c r="Q9" s="47">
        <v>200</v>
      </c>
      <c r="R9" s="47">
        <v>200</v>
      </c>
      <c r="S9" s="47">
        <v>0</v>
      </c>
      <c r="T9" s="47"/>
      <c r="U9" s="47"/>
      <c r="V9" s="55">
        <f t="shared" si="2"/>
        <v>938.50031505986135</v>
      </c>
      <c r="W9" s="55">
        <f t="shared" si="3"/>
        <v>1000</v>
      </c>
      <c r="X9" s="55">
        <f t="shared" si="4"/>
        <v>0</v>
      </c>
      <c r="Y9" s="55">
        <f t="shared" si="5"/>
        <v>1000</v>
      </c>
      <c r="Z9" s="47" t="str">
        <f t="shared" si="6"/>
        <v>NO</v>
      </c>
      <c r="AA9" s="47" t="str">
        <f t="shared" si="7"/>
        <v>Disprofarma</v>
      </c>
    </row>
    <row r="10" spans="1:27">
      <c r="A10" s="47"/>
      <c r="B10" s="51">
        <v>8</v>
      </c>
      <c r="C10" s="52" t="s">
        <v>9</v>
      </c>
      <c r="D10" s="53">
        <v>40</v>
      </c>
      <c r="E10" s="54">
        <v>1143</v>
      </c>
      <c r="F10" s="47">
        <f>VLOOKUP(B10,Discolmedica!B:G,6,FALSE)</f>
        <v>0</v>
      </c>
      <c r="G10" s="47">
        <f>VLOOKUP(B10,Disprofarma!A:G,6,FALSE)</f>
        <v>0</v>
      </c>
      <c r="H10" s="47">
        <f>VLOOKUP(B10,Intercomercial!A:E,5,FALSE)</f>
        <v>0</v>
      </c>
      <c r="I10" s="47" t="str">
        <f t="shared" si="0"/>
        <v>Sin ofertas</v>
      </c>
      <c r="J10" s="47">
        <f t="array" ref="J10">MIN(IF(F10:H10&gt;0,F10:H10))</f>
        <v>0</v>
      </c>
      <c r="K10" s="47"/>
      <c r="L10" s="47" t="str">
        <f t="shared" si="1"/>
        <v>NO HAY OFERTAS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55">
        <f t="shared" si="2"/>
        <v>0</v>
      </c>
      <c r="W10" s="55">
        <f t="shared" si="3"/>
        <v>0</v>
      </c>
      <c r="X10" s="55">
        <f t="shared" si="4"/>
        <v>0</v>
      </c>
      <c r="Y10" s="55">
        <f t="shared" si="5"/>
        <v>0</v>
      </c>
      <c r="Z10" s="47" t="str">
        <f t="shared" si="6"/>
        <v>SI</v>
      </c>
      <c r="AA10" s="47" t="s">
        <v>715</v>
      </c>
    </row>
    <row r="11" spans="1:27" ht="25.5">
      <c r="A11" s="47"/>
      <c r="B11" s="51">
        <v>9</v>
      </c>
      <c r="C11" s="52" t="s">
        <v>10</v>
      </c>
      <c r="D11" s="53">
        <v>10</v>
      </c>
      <c r="E11" s="54">
        <v>2138</v>
      </c>
      <c r="F11" s="47">
        <f>VLOOKUP(B11,Discolmedica!B:G,6,FALSE)</f>
        <v>0</v>
      </c>
      <c r="G11" s="47">
        <f>VLOOKUP(B11,Disprofarma!A:G,6,FALSE)</f>
        <v>0</v>
      </c>
      <c r="H11" s="47">
        <f>VLOOKUP(B11,Intercomercial!A:E,5,FALSE)</f>
        <v>0</v>
      </c>
      <c r="I11" s="47" t="str">
        <f t="shared" si="0"/>
        <v>Sin ofertas</v>
      </c>
      <c r="J11" s="47">
        <f t="array" ref="J11">MIN(IF(F11:H11&gt;0,F11:H11))</f>
        <v>0</v>
      </c>
      <c r="K11" s="47"/>
      <c r="L11" s="47" t="str">
        <f t="shared" si="1"/>
        <v>NO HAY OFERTAS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0</v>
      </c>
      <c r="V11" s="55">
        <f t="shared" si="2"/>
        <v>0</v>
      </c>
      <c r="W11" s="55">
        <f t="shared" si="3"/>
        <v>0</v>
      </c>
      <c r="X11" s="55">
        <f t="shared" si="4"/>
        <v>0</v>
      </c>
      <c r="Y11" s="55">
        <f t="shared" si="5"/>
        <v>0</v>
      </c>
      <c r="Z11" s="47" t="str">
        <f t="shared" si="6"/>
        <v>SI</v>
      </c>
      <c r="AA11" s="47" t="s">
        <v>715</v>
      </c>
    </row>
    <row r="12" spans="1:27">
      <c r="A12" s="47"/>
      <c r="B12" s="51">
        <v>10</v>
      </c>
      <c r="C12" s="52" t="s">
        <v>11</v>
      </c>
      <c r="D12" s="53">
        <v>20</v>
      </c>
      <c r="E12" s="54">
        <v>16563</v>
      </c>
      <c r="F12" s="47">
        <f>VLOOKUP(B12,Discolmedica!B:G,6,FALSE)</f>
        <v>15714</v>
      </c>
      <c r="G12" s="47">
        <f>VLOOKUP(B12,Disprofarma!A:G,6,FALSE)</f>
        <v>0</v>
      </c>
      <c r="H12" s="47">
        <f>VLOOKUP(B12,Intercomercial!A:E,5,FALSE)</f>
        <v>0</v>
      </c>
      <c r="I12" s="47" t="str">
        <f t="shared" si="0"/>
        <v>Con ofertas</v>
      </c>
      <c r="J12" s="47">
        <f t="array" ref="J12">MIN(IF(F12:H12&gt;0,F12:H12))</f>
        <v>15714</v>
      </c>
      <c r="K12" s="47"/>
      <c r="L12" s="47" t="str">
        <f t="shared" si="1"/>
        <v>SI</v>
      </c>
      <c r="M12" s="55">
        <f>IF(F12=0,0,(600*J12)/F12)</f>
        <v>600</v>
      </c>
      <c r="N12" s="47">
        <v>200</v>
      </c>
      <c r="O12" s="47">
        <v>200</v>
      </c>
      <c r="P12" s="47">
        <v>0</v>
      </c>
      <c r="Q12" s="47"/>
      <c r="R12" s="47"/>
      <c r="S12" s="47">
        <v>0</v>
      </c>
      <c r="T12" s="47"/>
      <c r="U12" s="47"/>
      <c r="V12" s="55">
        <f t="shared" si="2"/>
        <v>1000</v>
      </c>
      <c r="W12" s="55">
        <f t="shared" si="3"/>
        <v>0</v>
      </c>
      <c r="X12" s="55">
        <f t="shared" si="4"/>
        <v>0</v>
      </c>
      <c r="Y12" s="55">
        <f t="shared" si="5"/>
        <v>1000</v>
      </c>
      <c r="Z12" s="47" t="str">
        <f t="shared" si="6"/>
        <v>NO</v>
      </c>
      <c r="AA12" s="47" t="str">
        <f t="shared" si="7"/>
        <v>Discolmedica</v>
      </c>
    </row>
    <row r="13" spans="1:27">
      <c r="A13" s="47"/>
      <c r="B13" s="51">
        <v>11</v>
      </c>
      <c r="C13" s="52" t="s">
        <v>12</v>
      </c>
      <c r="D13" s="53">
        <v>150</v>
      </c>
      <c r="E13" s="54">
        <v>65381</v>
      </c>
      <c r="F13" s="47">
        <f>VLOOKUP(B13,Discolmedica!B:G,6,FALSE)</f>
        <v>0</v>
      </c>
      <c r="G13" s="47">
        <f>VLOOKUP(B13,Disprofarma!A:G,6,FALSE)</f>
        <v>0</v>
      </c>
      <c r="H13" s="47">
        <f>VLOOKUP(B13,Intercomercial!A:E,5,FALSE)</f>
        <v>0</v>
      </c>
      <c r="I13" s="47" t="str">
        <f t="shared" si="0"/>
        <v>Sin ofertas</v>
      </c>
      <c r="J13" s="47">
        <f t="array" ref="J13">MIN(IF(F13:H13&gt;0,F13:H13))</f>
        <v>0</v>
      </c>
      <c r="K13" s="47"/>
      <c r="L13" s="47" t="str">
        <f t="shared" si="1"/>
        <v>NO HAY OFERTAS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55">
        <f t="shared" si="2"/>
        <v>0</v>
      </c>
      <c r="W13" s="55">
        <f t="shared" si="3"/>
        <v>0</v>
      </c>
      <c r="X13" s="55">
        <f t="shared" si="4"/>
        <v>0</v>
      </c>
      <c r="Y13" s="55">
        <f t="shared" si="5"/>
        <v>0</v>
      </c>
      <c r="Z13" s="47" t="str">
        <f t="shared" si="6"/>
        <v>SI</v>
      </c>
      <c r="AA13" s="47" t="s">
        <v>715</v>
      </c>
    </row>
    <row r="14" spans="1:27">
      <c r="A14" s="47"/>
      <c r="B14" s="51">
        <v>12</v>
      </c>
      <c r="C14" s="52" t="s">
        <v>13</v>
      </c>
      <c r="D14" s="53">
        <v>2000</v>
      </c>
      <c r="E14" s="54">
        <v>400</v>
      </c>
      <c r="F14" s="47">
        <f>VLOOKUP(B14,Discolmedica!B:G,6,FALSE)</f>
        <v>0</v>
      </c>
      <c r="G14" s="47">
        <f>VLOOKUP(B14,Disprofarma!A:G,6,FALSE)</f>
        <v>0</v>
      </c>
      <c r="H14" s="47">
        <f>VLOOKUP(B14,Intercomercial!A:E,5,FALSE)</f>
        <v>0</v>
      </c>
      <c r="I14" s="47" t="str">
        <f t="shared" si="0"/>
        <v>Sin ofertas</v>
      </c>
      <c r="J14" s="47">
        <f t="array" ref="J14">MIN(IF(F14:H14&gt;0,F14:H14))</f>
        <v>0</v>
      </c>
      <c r="K14" s="47"/>
      <c r="L14" s="47" t="str">
        <f t="shared" si="1"/>
        <v>NO HAY OFERTAS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55">
        <f t="shared" si="2"/>
        <v>0</v>
      </c>
      <c r="W14" s="55">
        <f t="shared" si="3"/>
        <v>0</v>
      </c>
      <c r="X14" s="55">
        <f t="shared" si="4"/>
        <v>0</v>
      </c>
      <c r="Y14" s="55">
        <f t="shared" si="5"/>
        <v>0</v>
      </c>
      <c r="Z14" s="47" t="str">
        <f t="shared" si="6"/>
        <v>SI</v>
      </c>
      <c r="AA14" s="47" t="s">
        <v>715</v>
      </c>
    </row>
    <row r="15" spans="1:27">
      <c r="A15" s="47"/>
      <c r="B15" s="51">
        <v>13</v>
      </c>
      <c r="C15" s="56" t="s">
        <v>14</v>
      </c>
      <c r="D15" s="53">
        <v>12000</v>
      </c>
      <c r="E15" s="54">
        <v>556</v>
      </c>
      <c r="F15" s="47">
        <f>VLOOKUP(B15,Discolmedica!B:G,6,FALSE)</f>
        <v>0</v>
      </c>
      <c r="G15" s="47">
        <f>VLOOKUP(B15,Disprofarma!A:G,6,FALSE)</f>
        <v>0</v>
      </c>
      <c r="H15" s="47">
        <f>VLOOKUP(B15,Intercomercial!A:E,5,FALSE)</f>
        <v>0</v>
      </c>
      <c r="I15" s="47" t="str">
        <f t="shared" si="0"/>
        <v>Sin ofertas</v>
      </c>
      <c r="J15" s="47">
        <f t="array" ref="J15">MIN(IF(F15:H15&gt;0,F15:H15))</f>
        <v>0</v>
      </c>
      <c r="K15" s="47"/>
      <c r="L15" s="47" t="str">
        <f t="shared" si="1"/>
        <v>NO HAY OFERTAS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55">
        <f t="shared" si="2"/>
        <v>0</v>
      </c>
      <c r="W15" s="55">
        <f t="shared" si="3"/>
        <v>0</v>
      </c>
      <c r="X15" s="55">
        <f t="shared" si="4"/>
        <v>0</v>
      </c>
      <c r="Y15" s="55">
        <f t="shared" si="5"/>
        <v>0</v>
      </c>
      <c r="Z15" s="47" t="str">
        <f t="shared" si="6"/>
        <v>SI</v>
      </c>
      <c r="AA15" s="47" t="s">
        <v>715</v>
      </c>
    </row>
    <row r="16" spans="1:27">
      <c r="A16" s="47"/>
      <c r="B16" s="51">
        <v>14</v>
      </c>
      <c r="C16" s="56" t="s">
        <v>15</v>
      </c>
      <c r="D16" s="53">
        <v>2500</v>
      </c>
      <c r="E16" s="54">
        <v>2850</v>
      </c>
      <c r="F16" s="47">
        <f>VLOOKUP(B16,Discolmedica!B:G,6,FALSE)</f>
        <v>2850</v>
      </c>
      <c r="G16" s="47">
        <f>VLOOKUP(B16,Disprofarma!A:G,6,FALSE)</f>
        <v>2833</v>
      </c>
      <c r="H16" s="47">
        <f>VLOOKUP(B16,Intercomercial!A:E,5,FALSE)</f>
        <v>2400</v>
      </c>
      <c r="I16" s="47" t="str">
        <f t="shared" si="0"/>
        <v>Con ofertas</v>
      </c>
      <c r="J16" s="47">
        <f t="array" ref="J16">MIN(IF(F16:H16&gt;0,F16:H16))</f>
        <v>2400</v>
      </c>
      <c r="K16" s="47"/>
      <c r="L16" s="47" t="str">
        <f t="shared" si="1"/>
        <v>NO</v>
      </c>
      <c r="M16" s="55">
        <f t="shared" ref="M16:M17" si="9">IF(F16=0,0,(600*J16)/F16)</f>
        <v>505.26315789473682</v>
      </c>
      <c r="N16" s="47">
        <v>200</v>
      </c>
      <c r="O16" s="47">
        <v>200</v>
      </c>
      <c r="P16" s="55">
        <f t="shared" ref="P16:P17" si="10">IF(G16=0,0,(600*J16)/G16)</f>
        <v>508.29509354041653</v>
      </c>
      <c r="Q16" s="47">
        <v>200</v>
      </c>
      <c r="R16" s="47">
        <v>200</v>
      </c>
      <c r="S16" s="55">
        <f>IF(H16=0,0,(600*J16)/H16)</f>
        <v>600</v>
      </c>
      <c r="T16" s="47">
        <v>200</v>
      </c>
      <c r="U16" s="47">
        <v>200</v>
      </c>
      <c r="V16" s="55">
        <f t="shared" si="2"/>
        <v>905.26315789473688</v>
      </c>
      <c r="W16" s="55">
        <f t="shared" si="3"/>
        <v>908.29509354041647</v>
      </c>
      <c r="X16" s="55">
        <f t="shared" si="4"/>
        <v>1000</v>
      </c>
      <c r="Y16" s="55">
        <f t="shared" si="5"/>
        <v>1000</v>
      </c>
      <c r="Z16" s="47" t="str">
        <f t="shared" si="6"/>
        <v>NO</v>
      </c>
      <c r="AA16" s="47" t="str">
        <f t="shared" si="7"/>
        <v>Intercomercial</v>
      </c>
    </row>
    <row r="17" spans="1:27">
      <c r="A17" s="47"/>
      <c r="B17" s="51">
        <v>15</v>
      </c>
      <c r="C17" s="56" t="s">
        <v>16</v>
      </c>
      <c r="D17" s="53">
        <v>70</v>
      </c>
      <c r="E17" s="54">
        <v>36620</v>
      </c>
      <c r="F17" s="47">
        <f>VLOOKUP(B17,Discolmedica!B:G,6,FALSE)</f>
        <v>36620</v>
      </c>
      <c r="G17" s="47">
        <f>VLOOKUP(B17,Disprofarma!A:G,6,FALSE)</f>
        <v>36379</v>
      </c>
      <c r="H17" s="47">
        <f>VLOOKUP(B17,Intercomercial!A:E,5,FALSE)</f>
        <v>36600</v>
      </c>
      <c r="I17" s="47" t="str">
        <f t="shared" si="0"/>
        <v>Con ofertas</v>
      </c>
      <c r="J17" s="47">
        <f t="array" ref="J17">MIN(IF(F17:H17&gt;0,F17:H17))</f>
        <v>36379</v>
      </c>
      <c r="K17" s="47"/>
      <c r="L17" s="47" t="str">
        <f t="shared" si="1"/>
        <v>NO</v>
      </c>
      <c r="M17" s="55">
        <f t="shared" si="9"/>
        <v>596.05133806663025</v>
      </c>
      <c r="N17" s="47">
        <v>200</v>
      </c>
      <c r="O17" s="47">
        <v>200</v>
      </c>
      <c r="P17" s="55">
        <f t="shared" si="10"/>
        <v>600</v>
      </c>
      <c r="Q17" s="47">
        <v>200</v>
      </c>
      <c r="R17" s="47">
        <v>200</v>
      </c>
      <c r="S17" s="55">
        <f t="shared" ref="S17" si="11">IF(H17=0,0,(600*J17)/H17)</f>
        <v>596.37704918032784</v>
      </c>
      <c r="T17" s="47">
        <v>200</v>
      </c>
      <c r="U17" s="47">
        <v>200</v>
      </c>
      <c r="V17" s="55">
        <f t="shared" si="2"/>
        <v>996.05133806663025</v>
      </c>
      <c r="W17" s="55">
        <f t="shared" si="3"/>
        <v>1000</v>
      </c>
      <c r="X17" s="55">
        <f t="shared" si="4"/>
        <v>996.37704918032784</v>
      </c>
      <c r="Y17" s="55">
        <f t="shared" si="5"/>
        <v>1000</v>
      </c>
      <c r="Z17" s="47" t="str">
        <f t="shared" si="6"/>
        <v>NO</v>
      </c>
      <c r="AA17" s="47" t="str">
        <f t="shared" si="7"/>
        <v>Disprofarma</v>
      </c>
    </row>
    <row r="18" spans="1:27">
      <c r="A18" s="47"/>
      <c r="B18" s="51">
        <v>16</v>
      </c>
      <c r="C18" s="56" t="s">
        <v>17</v>
      </c>
      <c r="D18" s="53">
        <v>100</v>
      </c>
      <c r="E18" s="54">
        <v>1678</v>
      </c>
      <c r="F18" s="47">
        <f>VLOOKUP(B18,Discolmedica!B:G,6,FALSE)</f>
        <v>0</v>
      </c>
      <c r="G18" s="47">
        <f>VLOOKUP(B18,Disprofarma!A:G,6,FALSE)</f>
        <v>0</v>
      </c>
      <c r="H18" s="47">
        <f>VLOOKUP(B18,Intercomercial!A:E,5,FALSE)</f>
        <v>1670</v>
      </c>
      <c r="I18" s="47" t="str">
        <f t="shared" si="0"/>
        <v>Con ofertas</v>
      </c>
      <c r="J18" s="47">
        <f t="array" ref="J18">MIN(IF(F18:H18&gt;0,F18:H18))</f>
        <v>1670</v>
      </c>
      <c r="K18" s="47"/>
      <c r="L18" s="47" t="str">
        <f t="shared" si="1"/>
        <v>SI</v>
      </c>
      <c r="M18" s="47">
        <v>0</v>
      </c>
      <c r="N18" s="47"/>
      <c r="O18" s="47"/>
      <c r="P18" s="47">
        <v>0</v>
      </c>
      <c r="Q18" s="47"/>
      <c r="R18" s="47"/>
      <c r="S18" s="55">
        <f>IF(H18=0,0,(600*J18)/H18)</f>
        <v>600</v>
      </c>
      <c r="T18" s="47">
        <v>200</v>
      </c>
      <c r="U18" s="47">
        <v>200</v>
      </c>
      <c r="V18" s="55">
        <f t="shared" si="2"/>
        <v>0</v>
      </c>
      <c r="W18" s="55">
        <f t="shared" si="3"/>
        <v>0</v>
      </c>
      <c r="X18" s="55">
        <f t="shared" si="4"/>
        <v>1000</v>
      </c>
      <c r="Y18" s="55">
        <f t="shared" si="5"/>
        <v>1000</v>
      </c>
      <c r="Z18" s="47" t="str">
        <f t="shared" si="6"/>
        <v>NO</v>
      </c>
      <c r="AA18" s="47" t="str">
        <f t="shared" si="7"/>
        <v>Intercomercial</v>
      </c>
    </row>
    <row r="19" spans="1:27">
      <c r="A19" s="47"/>
      <c r="B19" s="51">
        <v>17</v>
      </c>
      <c r="C19" s="56" t="s">
        <v>18</v>
      </c>
      <c r="D19" s="53">
        <v>120</v>
      </c>
      <c r="E19" s="54">
        <v>105</v>
      </c>
      <c r="F19" s="47">
        <f>VLOOKUP(B19,Discolmedica!B:G,6,FALSE)</f>
        <v>0</v>
      </c>
      <c r="G19" s="47">
        <f>VLOOKUP(B19,Disprofarma!A:G,6,FALSE)</f>
        <v>0</v>
      </c>
      <c r="H19" s="47">
        <f>VLOOKUP(B19,Intercomercial!A:E,5,FALSE)</f>
        <v>0</v>
      </c>
      <c r="I19" s="47" t="str">
        <f t="shared" si="0"/>
        <v>Sin ofertas</v>
      </c>
      <c r="J19" s="47">
        <f t="array" ref="J19">MIN(IF(F19:H19&gt;0,F19:H19))</f>
        <v>0</v>
      </c>
      <c r="K19" s="47"/>
      <c r="L19" s="47" t="str">
        <f t="shared" si="1"/>
        <v>NO HAY OFERTAS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  <c r="V19" s="55">
        <f t="shared" si="2"/>
        <v>0</v>
      </c>
      <c r="W19" s="55">
        <f t="shared" si="3"/>
        <v>0</v>
      </c>
      <c r="X19" s="55">
        <f t="shared" si="4"/>
        <v>0</v>
      </c>
      <c r="Y19" s="55">
        <f t="shared" si="5"/>
        <v>0</v>
      </c>
      <c r="Z19" s="47" t="str">
        <f t="shared" si="6"/>
        <v>SI</v>
      </c>
      <c r="AA19" s="47" t="s">
        <v>715</v>
      </c>
    </row>
    <row r="20" spans="1:27">
      <c r="A20" s="47"/>
      <c r="B20" s="51">
        <v>18</v>
      </c>
      <c r="C20" s="56" t="s">
        <v>19</v>
      </c>
      <c r="D20" s="53">
        <v>1000</v>
      </c>
      <c r="E20" s="54">
        <v>686</v>
      </c>
      <c r="F20" s="47">
        <f>VLOOKUP(B20,Discolmedica!B:G,6,FALSE)</f>
        <v>0</v>
      </c>
      <c r="G20" s="47">
        <f>VLOOKUP(B20,Disprofarma!A:G,6,FALSE)</f>
        <v>0</v>
      </c>
      <c r="H20" s="47">
        <f>VLOOKUP(B20,Intercomercial!A:E,5,FALSE)</f>
        <v>0</v>
      </c>
      <c r="I20" s="47" t="str">
        <f t="shared" si="0"/>
        <v>Sin ofertas</v>
      </c>
      <c r="J20" s="47">
        <f t="array" ref="J20">MIN(IF(F20:H20&gt;0,F20:H20))</f>
        <v>0</v>
      </c>
      <c r="K20" s="47"/>
      <c r="L20" s="47" t="str">
        <f t="shared" si="1"/>
        <v>NO HAY OFERTAS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55">
        <f t="shared" si="2"/>
        <v>0</v>
      </c>
      <c r="W20" s="55">
        <f t="shared" si="3"/>
        <v>0</v>
      </c>
      <c r="X20" s="55">
        <f t="shared" si="4"/>
        <v>0</v>
      </c>
      <c r="Y20" s="55">
        <f t="shared" si="5"/>
        <v>0</v>
      </c>
      <c r="Z20" s="47" t="str">
        <f t="shared" si="6"/>
        <v>SI</v>
      </c>
      <c r="AA20" s="47" t="s">
        <v>715</v>
      </c>
    </row>
    <row r="21" spans="1:27">
      <c r="A21" s="47"/>
      <c r="B21" s="51">
        <v>19</v>
      </c>
      <c r="C21" s="56" t="s">
        <v>20</v>
      </c>
      <c r="D21" s="53">
        <v>50</v>
      </c>
      <c r="E21" s="54">
        <v>112000</v>
      </c>
      <c r="F21" s="47">
        <f>VLOOKUP(B21,Discolmedica!B:G,6,FALSE)</f>
        <v>107143</v>
      </c>
      <c r="G21" s="47">
        <f>VLOOKUP(B21,Disprofarma!A:G,6,FALSE)</f>
        <v>0</v>
      </c>
      <c r="H21" s="47">
        <f>VLOOKUP(B21,Intercomercial!A:E,5,FALSE)</f>
        <v>0</v>
      </c>
      <c r="I21" s="47" t="str">
        <f t="shared" si="0"/>
        <v>Con ofertas</v>
      </c>
      <c r="J21" s="47">
        <f t="array" ref="J21">MIN(IF(F21:H21&gt;0,F21:H21))</f>
        <v>107143</v>
      </c>
      <c r="K21" s="47"/>
      <c r="L21" s="47" t="str">
        <f t="shared" si="1"/>
        <v>SI</v>
      </c>
      <c r="M21" s="55">
        <f>IF(F21=0,0,(600*J21)/F21)</f>
        <v>600</v>
      </c>
      <c r="N21" s="47">
        <v>200</v>
      </c>
      <c r="O21" s="47">
        <v>200</v>
      </c>
      <c r="P21" s="47">
        <v>0</v>
      </c>
      <c r="Q21" s="47"/>
      <c r="R21" s="47"/>
      <c r="S21" s="47">
        <v>0</v>
      </c>
      <c r="T21" s="47"/>
      <c r="U21" s="47"/>
      <c r="V21" s="55">
        <f t="shared" si="2"/>
        <v>1000</v>
      </c>
      <c r="W21" s="55">
        <f t="shared" si="3"/>
        <v>0</v>
      </c>
      <c r="X21" s="55">
        <f t="shared" si="4"/>
        <v>0</v>
      </c>
      <c r="Y21" s="55">
        <f t="shared" si="5"/>
        <v>1000</v>
      </c>
      <c r="Z21" s="47" t="str">
        <f t="shared" si="6"/>
        <v>NO</v>
      </c>
      <c r="AA21" s="47" t="str">
        <f t="shared" si="7"/>
        <v>Discolmedica</v>
      </c>
    </row>
    <row r="22" spans="1:27">
      <c r="A22" s="47"/>
      <c r="B22" s="51">
        <v>20</v>
      </c>
      <c r="C22" s="56" t="s">
        <v>21</v>
      </c>
      <c r="D22" s="53">
        <v>100</v>
      </c>
      <c r="E22" s="54">
        <v>342</v>
      </c>
      <c r="F22" s="47">
        <f>VLOOKUP(B22,Discolmedica!B:G,6,FALSE)</f>
        <v>0</v>
      </c>
      <c r="G22" s="47">
        <f>VLOOKUP(B22,Disprofarma!A:G,6,FALSE)</f>
        <v>0</v>
      </c>
      <c r="H22" s="47">
        <f>VLOOKUP(B22,Intercomercial!A:E,5,FALSE)</f>
        <v>0</v>
      </c>
      <c r="I22" s="47" t="str">
        <f t="shared" si="0"/>
        <v>Sin ofertas</v>
      </c>
      <c r="J22" s="47">
        <f t="array" ref="J22">MIN(IF(F22:H22&gt;0,F22:H22))</f>
        <v>0</v>
      </c>
      <c r="K22" s="47"/>
      <c r="L22" s="47" t="str">
        <f t="shared" si="1"/>
        <v>NO HAY OFERTAS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55">
        <f t="shared" si="2"/>
        <v>0</v>
      </c>
      <c r="W22" s="55">
        <f t="shared" si="3"/>
        <v>0</v>
      </c>
      <c r="X22" s="55">
        <f t="shared" si="4"/>
        <v>0</v>
      </c>
      <c r="Y22" s="55">
        <f t="shared" si="5"/>
        <v>0</v>
      </c>
      <c r="Z22" s="47" t="str">
        <f t="shared" si="6"/>
        <v>SI</v>
      </c>
      <c r="AA22" s="47" t="s">
        <v>715</v>
      </c>
    </row>
    <row r="23" spans="1:27">
      <c r="A23" s="47"/>
      <c r="B23" s="51">
        <v>21</v>
      </c>
      <c r="C23" s="56" t="s">
        <v>22</v>
      </c>
      <c r="D23" s="53">
        <v>250</v>
      </c>
      <c r="E23" s="54">
        <v>68</v>
      </c>
      <c r="F23" s="47">
        <f>VLOOKUP(B23,Discolmedica!B:G,6,FALSE)</f>
        <v>67</v>
      </c>
      <c r="G23" s="47">
        <f>VLOOKUP(B23,Disprofarma!A:G,6,FALSE)</f>
        <v>0</v>
      </c>
      <c r="H23" s="47">
        <f>VLOOKUP(B23,Intercomercial!A:E,5,FALSE)</f>
        <v>0</v>
      </c>
      <c r="I23" s="47" t="str">
        <f t="shared" si="0"/>
        <v>Con ofertas</v>
      </c>
      <c r="J23" s="47">
        <f t="array" ref="J23">MIN(IF(F23:H23&gt;0,F23:H23))</f>
        <v>67</v>
      </c>
      <c r="K23" s="47"/>
      <c r="L23" s="47" t="str">
        <f t="shared" si="1"/>
        <v>SI</v>
      </c>
      <c r="M23" s="55">
        <f>IF(F23=0,0,(600*J23)/F23)</f>
        <v>600</v>
      </c>
      <c r="N23" s="47">
        <v>200</v>
      </c>
      <c r="O23" s="47">
        <v>200</v>
      </c>
      <c r="P23" s="47">
        <v>0</v>
      </c>
      <c r="Q23" s="47"/>
      <c r="R23" s="47"/>
      <c r="S23" s="47">
        <v>0</v>
      </c>
      <c r="T23" s="47"/>
      <c r="U23" s="47"/>
      <c r="V23" s="55">
        <f t="shared" si="2"/>
        <v>1000</v>
      </c>
      <c r="W23" s="55">
        <f t="shared" si="3"/>
        <v>0</v>
      </c>
      <c r="X23" s="55">
        <f t="shared" si="4"/>
        <v>0</v>
      </c>
      <c r="Y23" s="55">
        <f t="shared" si="5"/>
        <v>1000</v>
      </c>
      <c r="Z23" s="47" t="str">
        <f t="shared" si="6"/>
        <v>NO</v>
      </c>
      <c r="AA23" s="47" t="str">
        <f t="shared" si="7"/>
        <v>Discolmedica</v>
      </c>
    </row>
    <row r="24" spans="1:27" ht="38.25">
      <c r="A24" s="47"/>
      <c r="B24" s="51">
        <v>22</v>
      </c>
      <c r="C24" s="56" t="s">
        <v>23</v>
      </c>
      <c r="D24" s="53">
        <v>6</v>
      </c>
      <c r="E24" s="54">
        <v>1237343</v>
      </c>
      <c r="F24" s="47">
        <f>VLOOKUP(B24,Discolmedica!B:G,6,FALSE)</f>
        <v>0</v>
      </c>
      <c r="G24" s="47">
        <f>VLOOKUP(B24,Disprofarma!A:G,6,FALSE)</f>
        <v>0</v>
      </c>
      <c r="H24" s="47">
        <f>VLOOKUP(B24,Intercomercial!A:E,5,FALSE)</f>
        <v>0</v>
      </c>
      <c r="I24" s="47" t="str">
        <f t="shared" si="0"/>
        <v>Sin ofertas</v>
      </c>
      <c r="J24" s="47">
        <f t="array" ref="J24">MIN(IF(F24:H24&gt;0,F24:H24))</f>
        <v>0</v>
      </c>
      <c r="K24" s="47"/>
      <c r="L24" s="47" t="str">
        <f t="shared" si="1"/>
        <v>NO HAY OFERTAS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  <c r="V24" s="55">
        <f t="shared" si="2"/>
        <v>0</v>
      </c>
      <c r="W24" s="55">
        <f t="shared" si="3"/>
        <v>0</v>
      </c>
      <c r="X24" s="55">
        <f t="shared" si="4"/>
        <v>0</v>
      </c>
      <c r="Y24" s="55">
        <f t="shared" si="5"/>
        <v>0</v>
      </c>
      <c r="Z24" s="47" t="str">
        <f t="shared" si="6"/>
        <v>SI</v>
      </c>
      <c r="AA24" s="47" t="s">
        <v>715</v>
      </c>
    </row>
    <row r="25" spans="1:27">
      <c r="A25" s="47"/>
      <c r="B25" s="51">
        <v>23</v>
      </c>
      <c r="C25" s="56" t="s">
        <v>24</v>
      </c>
      <c r="D25" s="53">
        <v>20</v>
      </c>
      <c r="E25" s="54">
        <v>1098</v>
      </c>
      <c r="F25" s="47">
        <f>VLOOKUP(B25,Discolmedica!B:G,6,FALSE)</f>
        <v>923</v>
      </c>
      <c r="G25" s="47">
        <f>VLOOKUP(B25,Disprofarma!A:G,6,FALSE)</f>
        <v>0</v>
      </c>
      <c r="H25" s="47">
        <f>VLOOKUP(B25,Intercomercial!A:E,5,FALSE)</f>
        <v>0</v>
      </c>
      <c r="I25" s="47" t="str">
        <f t="shared" si="0"/>
        <v>Con ofertas</v>
      </c>
      <c r="J25" s="47">
        <f t="array" ref="J25">MIN(IF(F25:H25&gt;0,F25:H25))</f>
        <v>923</v>
      </c>
      <c r="K25" s="47"/>
      <c r="L25" s="47" t="str">
        <f t="shared" si="1"/>
        <v>SI</v>
      </c>
      <c r="M25" s="55">
        <f t="shared" ref="M25:M26" si="12">IF(F25=0,0,(600*J25)/F25)</f>
        <v>600</v>
      </c>
      <c r="N25" s="47">
        <v>200</v>
      </c>
      <c r="O25" s="47">
        <v>200</v>
      </c>
      <c r="P25" s="47">
        <v>0</v>
      </c>
      <c r="Q25" s="47"/>
      <c r="R25" s="47"/>
      <c r="S25" s="47">
        <v>0</v>
      </c>
      <c r="T25" s="47"/>
      <c r="U25" s="47"/>
      <c r="V25" s="55">
        <f t="shared" si="2"/>
        <v>1000</v>
      </c>
      <c r="W25" s="55">
        <f t="shared" si="3"/>
        <v>0</v>
      </c>
      <c r="X25" s="55">
        <f t="shared" si="4"/>
        <v>0</v>
      </c>
      <c r="Y25" s="55">
        <f t="shared" si="5"/>
        <v>1000</v>
      </c>
      <c r="Z25" s="47" t="str">
        <f t="shared" si="6"/>
        <v>NO</v>
      </c>
      <c r="AA25" s="47" t="str">
        <f t="shared" si="7"/>
        <v>Discolmedica</v>
      </c>
    </row>
    <row r="26" spans="1:27">
      <c r="A26" s="47"/>
      <c r="B26" s="51">
        <v>24</v>
      </c>
      <c r="C26" s="56" t="s">
        <v>25</v>
      </c>
      <c r="D26" s="53">
        <v>50</v>
      </c>
      <c r="E26" s="54">
        <v>55492</v>
      </c>
      <c r="F26" s="47">
        <f>VLOOKUP(B26,Discolmedica!B:G,6,FALSE)</f>
        <v>47646</v>
      </c>
      <c r="G26" s="47">
        <f>VLOOKUP(B26,Disprofarma!A:G,6,FALSE)</f>
        <v>0</v>
      </c>
      <c r="H26" s="47">
        <f>VLOOKUP(B26,Intercomercial!A:E,5,FALSE)</f>
        <v>0</v>
      </c>
      <c r="I26" s="47" t="str">
        <f t="shared" si="0"/>
        <v>Con ofertas</v>
      </c>
      <c r="J26" s="47">
        <f t="array" ref="J26">MIN(IF(F26:H26&gt;0,F26:H26))</f>
        <v>47646</v>
      </c>
      <c r="K26" s="47"/>
      <c r="L26" s="47" t="str">
        <f t="shared" si="1"/>
        <v>SI</v>
      </c>
      <c r="M26" s="55">
        <f t="shared" si="12"/>
        <v>600</v>
      </c>
      <c r="N26" s="47">
        <v>200</v>
      </c>
      <c r="O26" s="47">
        <v>200</v>
      </c>
      <c r="P26" s="47">
        <v>0</v>
      </c>
      <c r="Q26" s="47"/>
      <c r="R26" s="47"/>
      <c r="S26" s="47">
        <v>0</v>
      </c>
      <c r="T26" s="47"/>
      <c r="U26" s="47"/>
      <c r="V26" s="55">
        <f t="shared" si="2"/>
        <v>1000</v>
      </c>
      <c r="W26" s="55">
        <f t="shared" si="3"/>
        <v>0</v>
      </c>
      <c r="X26" s="55">
        <f t="shared" si="4"/>
        <v>0</v>
      </c>
      <c r="Y26" s="55">
        <f t="shared" si="5"/>
        <v>1000</v>
      </c>
      <c r="Z26" s="47" t="str">
        <f t="shared" si="6"/>
        <v>NO</v>
      </c>
      <c r="AA26" s="47" t="str">
        <f t="shared" si="7"/>
        <v>Discolmedica</v>
      </c>
    </row>
    <row r="27" spans="1:27">
      <c r="A27" s="47"/>
      <c r="B27" s="51">
        <v>25</v>
      </c>
      <c r="C27" s="56" t="s">
        <v>26</v>
      </c>
      <c r="D27" s="53">
        <v>120</v>
      </c>
      <c r="E27" s="54">
        <v>2700</v>
      </c>
      <c r="F27" s="47">
        <f>VLOOKUP(B27,Discolmedica!B:G,6,FALSE)</f>
        <v>0</v>
      </c>
      <c r="G27" s="47">
        <f>VLOOKUP(B27,Disprofarma!A:G,6,FALSE)</f>
        <v>0</v>
      </c>
      <c r="H27" s="47">
        <f>VLOOKUP(B27,Intercomercial!A:E,5,FALSE)</f>
        <v>0</v>
      </c>
      <c r="I27" s="47" t="str">
        <f t="shared" si="0"/>
        <v>Sin ofertas</v>
      </c>
      <c r="J27" s="47">
        <f t="array" ref="J27">MIN(IF(F27:H27&gt;0,F27:H27))</f>
        <v>0</v>
      </c>
      <c r="K27" s="47"/>
      <c r="L27" s="47" t="str">
        <f t="shared" si="1"/>
        <v>NO HAY OFERTAS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  <c r="V27" s="55">
        <f t="shared" si="2"/>
        <v>0</v>
      </c>
      <c r="W27" s="55">
        <f t="shared" si="3"/>
        <v>0</v>
      </c>
      <c r="X27" s="55">
        <f t="shared" si="4"/>
        <v>0</v>
      </c>
      <c r="Y27" s="55">
        <f t="shared" si="5"/>
        <v>0</v>
      </c>
      <c r="Z27" s="47" t="str">
        <f t="shared" si="6"/>
        <v>SI</v>
      </c>
      <c r="AA27" s="47" t="s">
        <v>715</v>
      </c>
    </row>
    <row r="28" spans="1:27">
      <c r="A28" s="47"/>
      <c r="B28" s="51">
        <v>26</v>
      </c>
      <c r="C28" s="56" t="s">
        <v>27</v>
      </c>
      <c r="D28" s="53">
        <v>300</v>
      </c>
      <c r="E28" s="54">
        <v>36</v>
      </c>
      <c r="F28" s="47">
        <f>VLOOKUP(B28,Discolmedica!B:G,6,FALSE)</f>
        <v>34</v>
      </c>
      <c r="G28" s="47">
        <f>VLOOKUP(B28,Disprofarma!A:G,6,FALSE)</f>
        <v>0</v>
      </c>
      <c r="H28" s="47">
        <f>VLOOKUP(B28,Intercomercial!A:E,5,FALSE)</f>
        <v>0</v>
      </c>
      <c r="I28" s="47" t="str">
        <f t="shared" si="0"/>
        <v>Con ofertas</v>
      </c>
      <c r="J28" s="47">
        <f t="array" ref="J28">MIN(IF(F28:H28&gt;0,F28:H28))</f>
        <v>34</v>
      </c>
      <c r="K28" s="47"/>
      <c r="L28" s="47" t="str">
        <f t="shared" si="1"/>
        <v>SI</v>
      </c>
      <c r="M28" s="55">
        <f t="shared" ref="M28:M29" si="13">IF(F28=0,0,(600*J28)/F28)</f>
        <v>600</v>
      </c>
      <c r="N28" s="47">
        <v>200</v>
      </c>
      <c r="O28" s="47">
        <v>200</v>
      </c>
      <c r="P28" s="47">
        <v>0</v>
      </c>
      <c r="Q28" s="47"/>
      <c r="R28" s="47"/>
      <c r="S28" s="47">
        <v>0</v>
      </c>
      <c r="T28" s="47"/>
      <c r="U28" s="47"/>
      <c r="V28" s="55">
        <f t="shared" si="2"/>
        <v>1000</v>
      </c>
      <c r="W28" s="55">
        <f t="shared" si="3"/>
        <v>0</v>
      </c>
      <c r="X28" s="55">
        <f t="shared" si="4"/>
        <v>0</v>
      </c>
      <c r="Y28" s="55">
        <f t="shared" si="5"/>
        <v>1000</v>
      </c>
      <c r="Z28" s="47" t="str">
        <f t="shared" si="6"/>
        <v>NO</v>
      </c>
      <c r="AA28" s="47" t="str">
        <f t="shared" si="7"/>
        <v>Discolmedica</v>
      </c>
    </row>
    <row r="29" spans="1:27">
      <c r="A29" s="47"/>
      <c r="B29" s="51">
        <v>27</v>
      </c>
      <c r="C29" s="56" t="s">
        <v>28</v>
      </c>
      <c r="D29" s="53">
        <v>800</v>
      </c>
      <c r="E29" s="54">
        <v>16</v>
      </c>
      <c r="F29" s="47">
        <f>VLOOKUP(B29,Discolmedica!B:G,6,FALSE)</f>
        <v>16</v>
      </c>
      <c r="G29" s="47">
        <f>VLOOKUP(B29,Disprofarma!A:G,6,FALSE)</f>
        <v>0</v>
      </c>
      <c r="H29" s="47">
        <f>VLOOKUP(B29,Intercomercial!A:E,5,FALSE)</f>
        <v>0</v>
      </c>
      <c r="I29" s="47" t="str">
        <f t="shared" si="0"/>
        <v>Con ofertas</v>
      </c>
      <c r="J29" s="47">
        <f t="array" ref="J29">MIN(IF(F29:H29&gt;0,F29:H29))</f>
        <v>16</v>
      </c>
      <c r="K29" s="47"/>
      <c r="L29" s="47" t="str">
        <f t="shared" si="1"/>
        <v>SI</v>
      </c>
      <c r="M29" s="55">
        <f t="shared" si="13"/>
        <v>600</v>
      </c>
      <c r="N29" s="47">
        <v>200</v>
      </c>
      <c r="O29" s="47">
        <v>200</v>
      </c>
      <c r="P29" s="47">
        <v>0</v>
      </c>
      <c r="Q29" s="47"/>
      <c r="R29" s="47"/>
      <c r="S29" s="47">
        <v>0</v>
      </c>
      <c r="T29" s="47"/>
      <c r="U29" s="47"/>
      <c r="V29" s="55">
        <f t="shared" si="2"/>
        <v>1000</v>
      </c>
      <c r="W29" s="55">
        <f t="shared" si="3"/>
        <v>0</v>
      </c>
      <c r="X29" s="55">
        <f t="shared" si="4"/>
        <v>0</v>
      </c>
      <c r="Y29" s="55">
        <f t="shared" si="5"/>
        <v>1000</v>
      </c>
      <c r="Z29" s="47" t="str">
        <f t="shared" si="6"/>
        <v>NO</v>
      </c>
      <c r="AA29" s="47" t="str">
        <f t="shared" si="7"/>
        <v>Discolmedica</v>
      </c>
    </row>
    <row r="30" spans="1:27">
      <c r="A30" s="47"/>
      <c r="B30" s="51">
        <v>28</v>
      </c>
      <c r="C30" s="56" t="s">
        <v>29</v>
      </c>
      <c r="D30" s="53">
        <v>2000</v>
      </c>
      <c r="E30" s="54">
        <v>118</v>
      </c>
      <c r="F30" s="47">
        <f>VLOOKUP(B30,Discolmedica!B:G,6,FALSE)</f>
        <v>0</v>
      </c>
      <c r="G30" s="47">
        <f>VLOOKUP(B30,Disprofarma!A:G,6,FALSE)</f>
        <v>0</v>
      </c>
      <c r="H30" s="47">
        <f>VLOOKUP(B30,Intercomercial!A:E,5,FALSE)</f>
        <v>0</v>
      </c>
      <c r="I30" s="47" t="str">
        <f t="shared" si="0"/>
        <v>Sin ofertas</v>
      </c>
      <c r="J30" s="47">
        <f t="array" ref="J30">MIN(IF(F30:H30&gt;0,F30:H30))</f>
        <v>0</v>
      </c>
      <c r="K30" s="47"/>
      <c r="L30" s="47" t="str">
        <f t="shared" si="1"/>
        <v>NO HAY OFERTAS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55">
        <f t="shared" si="2"/>
        <v>0</v>
      </c>
      <c r="W30" s="55">
        <f t="shared" si="3"/>
        <v>0</v>
      </c>
      <c r="X30" s="55">
        <f t="shared" si="4"/>
        <v>0</v>
      </c>
      <c r="Y30" s="55">
        <f t="shared" si="5"/>
        <v>0</v>
      </c>
      <c r="Z30" s="47" t="str">
        <f t="shared" si="6"/>
        <v>SI</v>
      </c>
      <c r="AA30" s="47" t="s">
        <v>715</v>
      </c>
    </row>
    <row r="31" spans="1:27">
      <c r="A31" s="47"/>
      <c r="B31" s="51">
        <v>29</v>
      </c>
      <c r="C31" s="56" t="s">
        <v>30</v>
      </c>
      <c r="D31" s="53">
        <v>3500</v>
      </c>
      <c r="E31" s="54">
        <v>2190</v>
      </c>
      <c r="F31" s="47">
        <f>VLOOKUP(B31,Discolmedica!B:G,6,FALSE)</f>
        <v>2190</v>
      </c>
      <c r="G31" s="47">
        <f>VLOOKUP(B31,Disprofarma!A:G,6,FALSE)</f>
        <v>2133</v>
      </c>
      <c r="H31" s="47">
        <f>VLOOKUP(B31,Intercomercial!A:E,5,FALSE)</f>
        <v>0</v>
      </c>
      <c r="I31" s="47" t="str">
        <f t="shared" si="0"/>
        <v>Con ofertas</v>
      </c>
      <c r="J31" s="47">
        <f t="array" ref="J31">MIN(IF(F31:H31&gt;0,F31:H31))</f>
        <v>2133</v>
      </c>
      <c r="K31" s="47"/>
      <c r="L31" s="47" t="str">
        <f t="shared" si="1"/>
        <v>NO</v>
      </c>
      <c r="M31" s="55">
        <f t="shared" ref="M31:M39" si="14">IF(F31=0,0,(600*J31)/F31)</f>
        <v>584.38356164383561</v>
      </c>
      <c r="N31" s="47">
        <v>200</v>
      </c>
      <c r="O31" s="47">
        <v>200</v>
      </c>
      <c r="P31" s="55">
        <f>IF(G31=0,0,(600*J31)/G31)</f>
        <v>600</v>
      </c>
      <c r="Q31" s="47">
        <v>200</v>
      </c>
      <c r="R31" s="47">
        <v>200</v>
      </c>
      <c r="S31" s="47">
        <v>0</v>
      </c>
      <c r="T31" s="47"/>
      <c r="U31" s="47"/>
      <c r="V31" s="55">
        <f t="shared" si="2"/>
        <v>984.38356164383561</v>
      </c>
      <c r="W31" s="55">
        <f t="shared" si="3"/>
        <v>1000</v>
      </c>
      <c r="X31" s="55">
        <f t="shared" si="4"/>
        <v>0</v>
      </c>
      <c r="Y31" s="55">
        <f t="shared" si="5"/>
        <v>1000</v>
      </c>
      <c r="Z31" s="47" t="str">
        <f t="shared" si="6"/>
        <v>NO</v>
      </c>
      <c r="AA31" s="47" t="str">
        <f t="shared" si="7"/>
        <v>Disprofarma</v>
      </c>
    </row>
    <row r="32" spans="1:27">
      <c r="A32" s="47"/>
      <c r="B32" s="51">
        <v>30</v>
      </c>
      <c r="C32" s="56" t="s">
        <v>31</v>
      </c>
      <c r="D32" s="53">
        <v>600</v>
      </c>
      <c r="E32" s="54">
        <v>66</v>
      </c>
      <c r="F32" s="47">
        <f>VLOOKUP(B32,Discolmedica!B:G,6,FALSE)</f>
        <v>54</v>
      </c>
      <c r="G32" s="47">
        <f>VLOOKUP(B32,Disprofarma!A:G,6,FALSE)</f>
        <v>0</v>
      </c>
      <c r="H32" s="47">
        <f>VLOOKUP(B32,Intercomercial!A:E,5,FALSE)</f>
        <v>0</v>
      </c>
      <c r="I32" s="47" t="str">
        <f t="shared" si="0"/>
        <v>Con ofertas</v>
      </c>
      <c r="J32" s="47">
        <f t="array" ref="J32">MIN(IF(F32:H32&gt;0,F32:H32))</f>
        <v>54</v>
      </c>
      <c r="K32" s="47"/>
      <c r="L32" s="47" t="str">
        <f t="shared" si="1"/>
        <v>SI</v>
      </c>
      <c r="M32" s="55">
        <f t="shared" si="14"/>
        <v>600</v>
      </c>
      <c r="N32" s="47">
        <v>200</v>
      </c>
      <c r="O32" s="47">
        <v>200</v>
      </c>
      <c r="P32" s="47">
        <v>0</v>
      </c>
      <c r="Q32" s="47"/>
      <c r="R32" s="47"/>
      <c r="S32" s="47">
        <v>0</v>
      </c>
      <c r="T32" s="47"/>
      <c r="U32" s="47"/>
      <c r="V32" s="55">
        <f t="shared" si="2"/>
        <v>1000</v>
      </c>
      <c r="W32" s="55">
        <f t="shared" si="3"/>
        <v>0</v>
      </c>
      <c r="X32" s="55">
        <f t="shared" si="4"/>
        <v>0</v>
      </c>
      <c r="Y32" s="55">
        <f t="shared" si="5"/>
        <v>1000</v>
      </c>
      <c r="Z32" s="47" t="str">
        <f t="shared" si="6"/>
        <v>NO</v>
      </c>
      <c r="AA32" s="47" t="str">
        <f t="shared" si="7"/>
        <v>Discolmedica</v>
      </c>
    </row>
    <row r="33" spans="1:27">
      <c r="A33" s="47"/>
      <c r="B33" s="51">
        <v>31</v>
      </c>
      <c r="C33" s="56" t="s">
        <v>32</v>
      </c>
      <c r="D33" s="53">
        <v>4</v>
      </c>
      <c r="E33" s="54">
        <v>71700</v>
      </c>
      <c r="F33" s="47">
        <f>VLOOKUP(B33,Discolmedica!B:G,6,FALSE)</f>
        <v>70513</v>
      </c>
      <c r="G33" s="47">
        <f>VLOOKUP(B33,Disprofarma!A:G,6,FALSE)</f>
        <v>0</v>
      </c>
      <c r="H33" s="47">
        <f>VLOOKUP(B33,Intercomercial!A:E,5,FALSE)</f>
        <v>0</v>
      </c>
      <c r="I33" s="47" t="str">
        <f t="shared" si="0"/>
        <v>Con ofertas</v>
      </c>
      <c r="J33" s="47">
        <f t="array" ref="J33">MIN(IF(F33:H33&gt;0,F33:H33))</f>
        <v>70513</v>
      </c>
      <c r="K33" s="47"/>
      <c r="L33" s="47" t="str">
        <f t="shared" si="1"/>
        <v>SI</v>
      </c>
      <c r="M33" s="55">
        <f t="shared" si="14"/>
        <v>600</v>
      </c>
      <c r="N33" s="47">
        <v>200</v>
      </c>
      <c r="O33" s="47">
        <v>200</v>
      </c>
      <c r="P33" s="47">
        <v>0</v>
      </c>
      <c r="Q33" s="47"/>
      <c r="R33" s="47"/>
      <c r="S33" s="47">
        <v>0</v>
      </c>
      <c r="T33" s="47"/>
      <c r="U33" s="47"/>
      <c r="V33" s="55">
        <f t="shared" si="2"/>
        <v>1000</v>
      </c>
      <c r="W33" s="55">
        <f t="shared" si="3"/>
        <v>0</v>
      </c>
      <c r="X33" s="55">
        <f t="shared" si="4"/>
        <v>0</v>
      </c>
      <c r="Y33" s="55">
        <f t="shared" si="5"/>
        <v>1000</v>
      </c>
      <c r="Z33" s="47" t="str">
        <f t="shared" si="6"/>
        <v>NO</v>
      </c>
      <c r="AA33" s="47" t="str">
        <f t="shared" si="7"/>
        <v>Discolmedica</v>
      </c>
    </row>
    <row r="34" spans="1:27">
      <c r="A34" s="47"/>
      <c r="B34" s="51">
        <v>32</v>
      </c>
      <c r="C34" s="56" t="s">
        <v>33</v>
      </c>
      <c r="D34" s="53">
        <v>5</v>
      </c>
      <c r="E34" s="54">
        <v>3600</v>
      </c>
      <c r="F34" s="47">
        <f>VLOOKUP(B34,Discolmedica!B:G,6,FALSE)</f>
        <v>3521</v>
      </c>
      <c r="G34" s="47">
        <f>VLOOKUP(B34,Disprofarma!A:G,6,FALSE)</f>
        <v>0</v>
      </c>
      <c r="H34" s="47">
        <f>VLOOKUP(B34,Intercomercial!A:E,5,FALSE)</f>
        <v>0</v>
      </c>
      <c r="I34" s="47" t="str">
        <f t="shared" si="0"/>
        <v>Con ofertas</v>
      </c>
      <c r="J34" s="47">
        <f t="array" ref="J34">MIN(IF(F34:H34&gt;0,F34:H34))</f>
        <v>3521</v>
      </c>
      <c r="K34" s="47"/>
      <c r="L34" s="47" t="str">
        <f t="shared" si="1"/>
        <v>SI</v>
      </c>
      <c r="M34" s="55">
        <f t="shared" si="14"/>
        <v>600</v>
      </c>
      <c r="N34" s="47">
        <v>200</v>
      </c>
      <c r="O34" s="47">
        <v>200</v>
      </c>
      <c r="P34" s="47">
        <v>0</v>
      </c>
      <c r="Q34" s="47"/>
      <c r="R34" s="47"/>
      <c r="S34" s="47">
        <v>0</v>
      </c>
      <c r="T34" s="47"/>
      <c r="U34" s="47"/>
      <c r="V34" s="55">
        <f t="shared" si="2"/>
        <v>1000</v>
      </c>
      <c r="W34" s="55">
        <f t="shared" si="3"/>
        <v>0</v>
      </c>
      <c r="X34" s="55">
        <f t="shared" si="4"/>
        <v>0</v>
      </c>
      <c r="Y34" s="55">
        <f t="shared" si="5"/>
        <v>1000</v>
      </c>
      <c r="Z34" s="47" t="str">
        <f t="shared" si="6"/>
        <v>NO</v>
      </c>
      <c r="AA34" s="47" t="str">
        <f t="shared" si="7"/>
        <v>Discolmedica</v>
      </c>
    </row>
    <row r="35" spans="1:27">
      <c r="A35" s="47"/>
      <c r="B35" s="51">
        <v>33</v>
      </c>
      <c r="C35" s="56" t="s">
        <v>34</v>
      </c>
      <c r="D35" s="53">
        <v>20</v>
      </c>
      <c r="E35" s="54">
        <v>1463</v>
      </c>
      <c r="F35" s="47">
        <f>VLOOKUP(B35,Discolmedica!B:G,6,FALSE)</f>
        <v>1408</v>
      </c>
      <c r="G35" s="47">
        <f>VLOOKUP(B35,Disprofarma!A:G,6,FALSE)</f>
        <v>0</v>
      </c>
      <c r="H35" s="47">
        <f>VLOOKUP(B35,Intercomercial!A:E,5,FALSE)</f>
        <v>0</v>
      </c>
      <c r="I35" s="47" t="str">
        <f t="shared" si="0"/>
        <v>Con ofertas</v>
      </c>
      <c r="J35" s="47">
        <f t="array" ref="J35">MIN(IF(F35:H35&gt;0,F35:H35))</f>
        <v>1408</v>
      </c>
      <c r="K35" s="47"/>
      <c r="L35" s="47" t="str">
        <f t="shared" si="1"/>
        <v>SI</v>
      </c>
      <c r="M35" s="55">
        <f t="shared" si="14"/>
        <v>600</v>
      </c>
      <c r="N35" s="47">
        <v>200</v>
      </c>
      <c r="O35" s="47">
        <v>200</v>
      </c>
      <c r="P35" s="47">
        <v>0</v>
      </c>
      <c r="Q35" s="47"/>
      <c r="R35" s="47"/>
      <c r="S35" s="47">
        <v>0</v>
      </c>
      <c r="T35" s="47"/>
      <c r="U35" s="47"/>
      <c r="V35" s="55">
        <f t="shared" si="2"/>
        <v>1000</v>
      </c>
      <c r="W35" s="55">
        <f t="shared" si="3"/>
        <v>0</v>
      </c>
      <c r="X35" s="55">
        <f t="shared" si="4"/>
        <v>0</v>
      </c>
      <c r="Y35" s="55">
        <f t="shared" si="5"/>
        <v>1000</v>
      </c>
      <c r="Z35" s="47" t="str">
        <f t="shared" si="6"/>
        <v>NO</v>
      </c>
      <c r="AA35" s="47" t="str">
        <f t="shared" si="7"/>
        <v>Discolmedica</v>
      </c>
    </row>
    <row r="36" spans="1:27">
      <c r="A36" s="47"/>
      <c r="B36" s="51">
        <v>34</v>
      </c>
      <c r="C36" s="56" t="s">
        <v>35</v>
      </c>
      <c r="D36" s="53">
        <v>200</v>
      </c>
      <c r="E36" s="54">
        <v>504</v>
      </c>
      <c r="F36" s="47">
        <f>VLOOKUP(B36,Discolmedica!B:G,6,FALSE)</f>
        <v>429</v>
      </c>
      <c r="G36" s="47">
        <f>VLOOKUP(B36,Disprofarma!A:G,6,FALSE)</f>
        <v>0</v>
      </c>
      <c r="H36" s="47">
        <f>VLOOKUP(B36,Intercomercial!A:E,5,FALSE)</f>
        <v>0</v>
      </c>
      <c r="I36" s="47" t="str">
        <f t="shared" si="0"/>
        <v>Con ofertas</v>
      </c>
      <c r="J36" s="47">
        <f t="array" ref="J36">MIN(IF(F36:H36&gt;0,F36:H36))</f>
        <v>429</v>
      </c>
      <c r="K36" s="47"/>
      <c r="L36" s="47" t="str">
        <f t="shared" si="1"/>
        <v>SI</v>
      </c>
      <c r="M36" s="55">
        <f t="shared" si="14"/>
        <v>600</v>
      </c>
      <c r="N36" s="47">
        <v>200</v>
      </c>
      <c r="O36" s="47">
        <v>200</v>
      </c>
      <c r="P36" s="47">
        <v>0</v>
      </c>
      <c r="Q36" s="47"/>
      <c r="R36" s="47"/>
      <c r="S36" s="47">
        <v>0</v>
      </c>
      <c r="T36" s="47"/>
      <c r="U36" s="47"/>
      <c r="V36" s="55">
        <f t="shared" si="2"/>
        <v>1000</v>
      </c>
      <c r="W36" s="55">
        <f t="shared" si="3"/>
        <v>0</v>
      </c>
      <c r="X36" s="55">
        <f t="shared" si="4"/>
        <v>0</v>
      </c>
      <c r="Y36" s="55">
        <f t="shared" si="5"/>
        <v>1000</v>
      </c>
      <c r="Z36" s="47" t="str">
        <f t="shared" si="6"/>
        <v>NO</v>
      </c>
      <c r="AA36" s="47" t="str">
        <f t="shared" si="7"/>
        <v>Discolmedica</v>
      </c>
    </row>
    <row r="37" spans="1:27">
      <c r="A37" s="47"/>
      <c r="B37" s="51">
        <v>35</v>
      </c>
      <c r="C37" s="56" t="s">
        <v>36</v>
      </c>
      <c r="D37" s="53">
        <v>500</v>
      </c>
      <c r="E37" s="54">
        <v>2344</v>
      </c>
      <c r="F37" s="47">
        <f>VLOOKUP(B37,Discolmedica!B:G,6,FALSE)</f>
        <v>2344</v>
      </c>
      <c r="G37" s="47">
        <f>VLOOKUP(B37,Disprofarma!A:G,6,FALSE)</f>
        <v>1765</v>
      </c>
      <c r="H37" s="47">
        <f>VLOOKUP(B37,Intercomercial!A:E,5,FALSE)</f>
        <v>0</v>
      </c>
      <c r="I37" s="47" t="str">
        <f t="shared" si="0"/>
        <v>Con ofertas</v>
      </c>
      <c r="J37" s="47">
        <f t="array" ref="J37">MIN(IF(F37:H37&gt;0,F37:H37))</f>
        <v>1765</v>
      </c>
      <c r="K37" s="47"/>
      <c r="L37" s="47" t="str">
        <f t="shared" si="1"/>
        <v>NO</v>
      </c>
      <c r="M37" s="55">
        <f t="shared" si="14"/>
        <v>451.79180887372013</v>
      </c>
      <c r="N37" s="47">
        <v>200</v>
      </c>
      <c r="O37" s="47">
        <v>200</v>
      </c>
      <c r="P37" s="55">
        <f>IF(G37=0,0,(600*J37)/G37)</f>
        <v>600</v>
      </c>
      <c r="Q37" s="47">
        <v>200</v>
      </c>
      <c r="R37" s="47">
        <v>200</v>
      </c>
      <c r="S37" s="47">
        <v>0</v>
      </c>
      <c r="T37" s="47"/>
      <c r="U37" s="47"/>
      <c r="V37" s="55">
        <f t="shared" si="2"/>
        <v>851.79180887372013</v>
      </c>
      <c r="W37" s="55">
        <f t="shared" si="3"/>
        <v>1000</v>
      </c>
      <c r="X37" s="55">
        <f t="shared" si="4"/>
        <v>0</v>
      </c>
      <c r="Y37" s="55">
        <f t="shared" si="5"/>
        <v>1000</v>
      </c>
      <c r="Z37" s="47" t="str">
        <f t="shared" si="6"/>
        <v>NO</v>
      </c>
      <c r="AA37" s="47" t="str">
        <f t="shared" si="7"/>
        <v>Disprofarma</v>
      </c>
    </row>
    <row r="38" spans="1:27">
      <c r="A38" s="47"/>
      <c r="B38" s="51">
        <v>36</v>
      </c>
      <c r="C38" s="56" t="s">
        <v>37</v>
      </c>
      <c r="D38" s="53">
        <v>900</v>
      </c>
      <c r="E38" s="54">
        <v>42</v>
      </c>
      <c r="F38" s="47">
        <f>VLOOKUP(B38,Discolmedica!B:G,6,FALSE)</f>
        <v>40</v>
      </c>
      <c r="G38" s="47">
        <f>VLOOKUP(B38,Disprofarma!A:G,6,FALSE)</f>
        <v>0</v>
      </c>
      <c r="H38" s="47">
        <f>VLOOKUP(B38,Intercomercial!A:E,5,FALSE)</f>
        <v>0</v>
      </c>
      <c r="I38" s="47" t="str">
        <f t="shared" si="0"/>
        <v>Con ofertas</v>
      </c>
      <c r="J38" s="47">
        <f t="array" ref="J38">MIN(IF(F38:H38&gt;0,F38:H38))</f>
        <v>40</v>
      </c>
      <c r="K38" s="47"/>
      <c r="L38" s="47" t="str">
        <f t="shared" si="1"/>
        <v>SI</v>
      </c>
      <c r="M38" s="55">
        <f t="shared" si="14"/>
        <v>600</v>
      </c>
      <c r="N38" s="47">
        <v>200</v>
      </c>
      <c r="O38" s="47">
        <v>200</v>
      </c>
      <c r="P38" s="47">
        <v>0</v>
      </c>
      <c r="Q38" s="47"/>
      <c r="R38" s="47"/>
      <c r="S38" s="47">
        <v>0</v>
      </c>
      <c r="T38" s="47"/>
      <c r="U38" s="47"/>
      <c r="V38" s="55">
        <f t="shared" si="2"/>
        <v>1000</v>
      </c>
      <c r="W38" s="55">
        <f t="shared" si="3"/>
        <v>0</v>
      </c>
      <c r="X38" s="55">
        <f t="shared" si="4"/>
        <v>0</v>
      </c>
      <c r="Y38" s="55">
        <f t="shared" si="5"/>
        <v>1000</v>
      </c>
      <c r="Z38" s="47" t="str">
        <f t="shared" si="6"/>
        <v>NO</v>
      </c>
      <c r="AA38" s="47" t="str">
        <f t="shared" si="7"/>
        <v>Discolmedica</v>
      </c>
    </row>
    <row r="39" spans="1:27">
      <c r="A39" s="47"/>
      <c r="B39" s="51">
        <v>37</v>
      </c>
      <c r="C39" s="56" t="s">
        <v>38</v>
      </c>
      <c r="D39" s="53">
        <v>600</v>
      </c>
      <c r="E39" s="54">
        <v>17682</v>
      </c>
      <c r="F39" s="47">
        <f>VLOOKUP(B39,Discolmedica!B:G,6,FALSE)</f>
        <v>14483</v>
      </c>
      <c r="G39" s="47">
        <f>VLOOKUP(B39,Disprofarma!A:G,6,FALSE)</f>
        <v>17040</v>
      </c>
      <c r="H39" s="47">
        <f>VLOOKUP(B39,Intercomercial!A:E,5,FALSE)</f>
        <v>0</v>
      </c>
      <c r="I39" s="47" t="str">
        <f t="shared" si="0"/>
        <v>Con ofertas</v>
      </c>
      <c r="J39" s="47">
        <f t="array" ref="J39">MIN(IF(F39:H39&gt;0,F39:H39))</f>
        <v>14483</v>
      </c>
      <c r="K39" s="47"/>
      <c r="L39" s="47" t="str">
        <f t="shared" si="1"/>
        <v>NO</v>
      </c>
      <c r="M39" s="55">
        <f t="shared" si="14"/>
        <v>600</v>
      </c>
      <c r="N39" s="47">
        <v>200</v>
      </c>
      <c r="O39" s="47">
        <v>200</v>
      </c>
      <c r="P39" s="55">
        <f>IF(G39=0,0,(600*J39)/G39)</f>
        <v>509.96478873239437</v>
      </c>
      <c r="Q39" s="47">
        <v>200</v>
      </c>
      <c r="R39" s="47">
        <v>200</v>
      </c>
      <c r="S39" s="47">
        <v>0</v>
      </c>
      <c r="T39" s="47"/>
      <c r="U39" s="47"/>
      <c r="V39" s="55">
        <f t="shared" si="2"/>
        <v>1000</v>
      </c>
      <c r="W39" s="55">
        <f t="shared" si="3"/>
        <v>909.96478873239437</v>
      </c>
      <c r="X39" s="55">
        <f t="shared" si="4"/>
        <v>0</v>
      </c>
      <c r="Y39" s="55">
        <f t="shared" si="5"/>
        <v>1000</v>
      </c>
      <c r="Z39" s="47" t="str">
        <f t="shared" si="6"/>
        <v>NO</v>
      </c>
      <c r="AA39" s="47" t="str">
        <f t="shared" si="7"/>
        <v>Discolmedica</v>
      </c>
    </row>
    <row r="40" spans="1:27" ht="25.5">
      <c r="A40" s="47"/>
      <c r="B40" s="51">
        <v>38</v>
      </c>
      <c r="C40" s="56" t="s">
        <v>39</v>
      </c>
      <c r="D40" s="53">
        <v>50</v>
      </c>
      <c r="E40" s="54">
        <v>14424</v>
      </c>
      <c r="F40" s="47">
        <f>VLOOKUP(B40,Discolmedica!B:G,6,FALSE)</f>
        <v>0</v>
      </c>
      <c r="G40" s="47">
        <f>VLOOKUP(B40,Disprofarma!A:G,6,FALSE)</f>
        <v>0</v>
      </c>
      <c r="H40" s="47">
        <f>VLOOKUP(B40,Intercomercial!A:E,5,FALSE)</f>
        <v>0</v>
      </c>
      <c r="I40" s="47" t="str">
        <f t="shared" si="0"/>
        <v>Sin ofertas</v>
      </c>
      <c r="J40" s="47">
        <f t="array" ref="J40">MIN(IF(F40:H40&gt;0,F40:H40))</f>
        <v>0</v>
      </c>
      <c r="K40" s="47"/>
      <c r="L40" s="47" t="str">
        <f t="shared" si="1"/>
        <v>NO HAY OFERTAS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55">
        <f t="shared" si="2"/>
        <v>0</v>
      </c>
      <c r="W40" s="55">
        <f t="shared" si="3"/>
        <v>0</v>
      </c>
      <c r="X40" s="55">
        <f t="shared" si="4"/>
        <v>0</v>
      </c>
      <c r="Y40" s="55">
        <f t="shared" si="5"/>
        <v>0</v>
      </c>
      <c r="Z40" s="47" t="str">
        <f t="shared" si="6"/>
        <v>SI</v>
      </c>
      <c r="AA40" s="47" t="s">
        <v>715</v>
      </c>
    </row>
    <row r="41" spans="1:27">
      <c r="A41" s="47"/>
      <c r="B41" s="51">
        <v>39</v>
      </c>
      <c r="C41" s="56" t="s">
        <v>40</v>
      </c>
      <c r="D41" s="53">
        <v>350</v>
      </c>
      <c r="E41" s="54">
        <v>4375</v>
      </c>
      <c r="F41" s="47">
        <f>VLOOKUP(B41,Discolmedica!B:G,6,FALSE)</f>
        <v>0</v>
      </c>
      <c r="G41" s="47">
        <f>VLOOKUP(B41,Disprofarma!A:G,6,FALSE)</f>
        <v>0</v>
      </c>
      <c r="H41" s="47">
        <f>VLOOKUP(B41,Intercomercial!A:E,5,FALSE)</f>
        <v>0</v>
      </c>
      <c r="I41" s="47" t="str">
        <f t="shared" si="0"/>
        <v>Sin ofertas</v>
      </c>
      <c r="J41" s="47">
        <f t="array" ref="J41">MIN(IF(F41:H41&gt;0,F41:H41))</f>
        <v>0</v>
      </c>
      <c r="K41" s="47"/>
      <c r="L41" s="47" t="str">
        <f t="shared" si="1"/>
        <v>NO HAY OFERTAS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47">
        <v>0</v>
      </c>
      <c r="T41" s="47">
        <v>0</v>
      </c>
      <c r="U41" s="47">
        <v>0</v>
      </c>
      <c r="V41" s="55">
        <f t="shared" si="2"/>
        <v>0</v>
      </c>
      <c r="W41" s="55">
        <f t="shared" si="3"/>
        <v>0</v>
      </c>
      <c r="X41" s="55">
        <f t="shared" si="4"/>
        <v>0</v>
      </c>
      <c r="Y41" s="55">
        <f t="shared" si="5"/>
        <v>0</v>
      </c>
      <c r="Z41" s="47" t="str">
        <f t="shared" si="6"/>
        <v>SI</v>
      </c>
      <c r="AA41" s="47" t="s">
        <v>715</v>
      </c>
    </row>
    <row r="42" spans="1:27">
      <c r="A42" s="47"/>
      <c r="B42" s="51">
        <v>40</v>
      </c>
      <c r="C42" s="56" t="s">
        <v>41</v>
      </c>
      <c r="D42" s="53">
        <v>40</v>
      </c>
      <c r="E42" s="54">
        <v>3107</v>
      </c>
      <c r="F42" s="47">
        <f>VLOOKUP(B42,Discolmedica!B:G,6,FALSE)</f>
        <v>0</v>
      </c>
      <c r="G42" s="47">
        <f>VLOOKUP(B42,Disprofarma!A:G,6,FALSE)</f>
        <v>0</v>
      </c>
      <c r="H42" s="47">
        <f>VLOOKUP(B42,Intercomercial!A:E,5,FALSE)</f>
        <v>0</v>
      </c>
      <c r="I42" s="47" t="str">
        <f t="shared" si="0"/>
        <v>Sin ofertas</v>
      </c>
      <c r="J42" s="47">
        <f t="array" ref="J42">MIN(IF(F42:H42&gt;0,F42:H42))</f>
        <v>0</v>
      </c>
      <c r="K42" s="47"/>
      <c r="L42" s="47" t="str">
        <f t="shared" si="1"/>
        <v>NO HAY OFERTAS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55">
        <f t="shared" si="2"/>
        <v>0</v>
      </c>
      <c r="W42" s="55">
        <f t="shared" si="3"/>
        <v>0</v>
      </c>
      <c r="X42" s="55">
        <f t="shared" si="4"/>
        <v>0</v>
      </c>
      <c r="Y42" s="55">
        <f t="shared" si="5"/>
        <v>0</v>
      </c>
      <c r="Z42" s="47" t="str">
        <f t="shared" si="6"/>
        <v>SI</v>
      </c>
      <c r="AA42" s="47" t="s">
        <v>715</v>
      </c>
    </row>
    <row r="43" spans="1:27">
      <c r="A43" s="47"/>
      <c r="B43" s="51">
        <v>41</v>
      </c>
      <c r="C43" s="56" t="s">
        <v>42</v>
      </c>
      <c r="D43" s="53">
        <v>120</v>
      </c>
      <c r="E43" s="54">
        <v>3842</v>
      </c>
      <c r="F43" s="47">
        <f>VLOOKUP(B43,Discolmedica!B:G,6,FALSE)</f>
        <v>0</v>
      </c>
      <c r="G43" s="47">
        <f>VLOOKUP(B43,Disprofarma!A:G,6,FALSE)</f>
        <v>0</v>
      </c>
      <c r="H43" s="47">
        <f>VLOOKUP(B43,Intercomercial!A:E,5,FALSE)</f>
        <v>0</v>
      </c>
      <c r="I43" s="47" t="str">
        <f t="shared" si="0"/>
        <v>Sin ofertas</v>
      </c>
      <c r="J43" s="47">
        <f t="array" ref="J43">MIN(IF(F43:H43&gt;0,F43:H43))</f>
        <v>0</v>
      </c>
      <c r="K43" s="47"/>
      <c r="L43" s="47" t="str">
        <f t="shared" si="1"/>
        <v>NO HAY OFERTAS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47">
        <v>0</v>
      </c>
      <c r="T43" s="47">
        <v>0</v>
      </c>
      <c r="U43" s="47">
        <v>0</v>
      </c>
      <c r="V43" s="55">
        <f t="shared" si="2"/>
        <v>0</v>
      </c>
      <c r="W43" s="55">
        <f t="shared" si="3"/>
        <v>0</v>
      </c>
      <c r="X43" s="55">
        <f t="shared" si="4"/>
        <v>0</v>
      </c>
      <c r="Y43" s="55">
        <f t="shared" si="5"/>
        <v>0</v>
      </c>
      <c r="Z43" s="47" t="str">
        <f t="shared" si="6"/>
        <v>SI</v>
      </c>
      <c r="AA43" s="47" t="s">
        <v>715</v>
      </c>
    </row>
    <row r="44" spans="1:27">
      <c r="A44" s="47"/>
      <c r="B44" s="51">
        <v>42</v>
      </c>
      <c r="C44" s="56" t="s">
        <v>43</v>
      </c>
      <c r="D44" s="53">
        <v>300</v>
      </c>
      <c r="E44" s="54">
        <v>76</v>
      </c>
      <c r="F44" s="47">
        <f>VLOOKUP(B44,Discolmedica!B:G,6,FALSE)</f>
        <v>69</v>
      </c>
      <c r="G44" s="47">
        <f>VLOOKUP(B44,Disprofarma!A:G,6,FALSE)</f>
        <v>0</v>
      </c>
      <c r="H44" s="47">
        <f>VLOOKUP(B44,Intercomercial!A:E,5,FALSE)</f>
        <v>0</v>
      </c>
      <c r="I44" s="47" t="str">
        <f t="shared" si="0"/>
        <v>Con ofertas</v>
      </c>
      <c r="J44" s="47">
        <f t="array" ref="J44">MIN(IF(F44:H44&gt;0,F44:H44))</f>
        <v>69</v>
      </c>
      <c r="K44" s="47"/>
      <c r="L44" s="47" t="str">
        <f t="shared" si="1"/>
        <v>SI</v>
      </c>
      <c r="M44" s="55">
        <f t="shared" ref="M44:M46" si="15">IF(F44=0,0,(600*J44)/F44)</f>
        <v>600</v>
      </c>
      <c r="N44" s="47">
        <v>200</v>
      </c>
      <c r="O44" s="47">
        <v>200</v>
      </c>
      <c r="P44" s="47">
        <v>0</v>
      </c>
      <c r="Q44" s="47"/>
      <c r="R44" s="47"/>
      <c r="S44" s="47">
        <v>0</v>
      </c>
      <c r="T44" s="47"/>
      <c r="U44" s="47"/>
      <c r="V44" s="55">
        <f t="shared" si="2"/>
        <v>1000</v>
      </c>
      <c r="W44" s="55">
        <f t="shared" si="3"/>
        <v>0</v>
      </c>
      <c r="X44" s="55">
        <f t="shared" si="4"/>
        <v>0</v>
      </c>
      <c r="Y44" s="55">
        <f t="shared" si="5"/>
        <v>1000</v>
      </c>
      <c r="Z44" s="47" t="str">
        <f t="shared" si="6"/>
        <v>NO</v>
      </c>
      <c r="AA44" s="47" t="str">
        <f t="shared" si="7"/>
        <v>Discolmedica</v>
      </c>
    </row>
    <row r="45" spans="1:27">
      <c r="A45" s="47"/>
      <c r="B45" s="51">
        <v>43</v>
      </c>
      <c r="C45" s="56" t="s">
        <v>44</v>
      </c>
      <c r="D45" s="53">
        <v>1000</v>
      </c>
      <c r="E45" s="54">
        <v>2250</v>
      </c>
      <c r="F45" s="47">
        <f>VLOOKUP(B45,Discolmedica!B:G,6,FALSE)</f>
        <v>2240</v>
      </c>
      <c r="G45" s="47">
        <f>VLOOKUP(B45,Disprofarma!A:G,6,FALSE)</f>
        <v>0</v>
      </c>
      <c r="H45" s="47">
        <f>VLOOKUP(B45,Intercomercial!A:E,5,FALSE)</f>
        <v>0</v>
      </c>
      <c r="I45" s="47" t="str">
        <f t="shared" si="0"/>
        <v>Con ofertas</v>
      </c>
      <c r="J45" s="47">
        <f t="array" ref="J45">MIN(IF(F45:H45&gt;0,F45:H45))</f>
        <v>2240</v>
      </c>
      <c r="K45" s="47"/>
      <c r="L45" s="47" t="str">
        <f t="shared" si="1"/>
        <v>SI</v>
      </c>
      <c r="M45" s="55">
        <f t="shared" si="15"/>
        <v>600</v>
      </c>
      <c r="N45" s="47">
        <v>200</v>
      </c>
      <c r="O45" s="47">
        <v>200</v>
      </c>
      <c r="P45" s="47">
        <v>0</v>
      </c>
      <c r="Q45" s="47"/>
      <c r="R45" s="47"/>
      <c r="S45" s="47">
        <v>0</v>
      </c>
      <c r="T45" s="47"/>
      <c r="U45" s="47"/>
      <c r="V45" s="55">
        <f t="shared" si="2"/>
        <v>1000</v>
      </c>
      <c r="W45" s="55">
        <f t="shared" si="3"/>
        <v>0</v>
      </c>
      <c r="X45" s="55">
        <f t="shared" si="4"/>
        <v>0</v>
      </c>
      <c r="Y45" s="55">
        <f t="shared" si="5"/>
        <v>1000</v>
      </c>
      <c r="Z45" s="47" t="str">
        <f t="shared" si="6"/>
        <v>NO</v>
      </c>
      <c r="AA45" s="47" t="str">
        <f t="shared" si="7"/>
        <v>Discolmedica</v>
      </c>
    </row>
    <row r="46" spans="1:27">
      <c r="A46" s="47"/>
      <c r="B46" s="51">
        <v>44</v>
      </c>
      <c r="C46" s="56" t="s">
        <v>45</v>
      </c>
      <c r="D46" s="53">
        <v>80</v>
      </c>
      <c r="E46" s="54">
        <v>4350</v>
      </c>
      <c r="F46" s="47">
        <f>VLOOKUP(B46,Discolmedica!B:G,6,FALSE)</f>
        <v>3786</v>
      </c>
      <c r="G46" s="47">
        <f>VLOOKUP(B46,Disprofarma!A:G,6,FALSE)</f>
        <v>0</v>
      </c>
      <c r="H46" s="47">
        <f>VLOOKUP(B46,Intercomercial!A:E,5,FALSE)</f>
        <v>0</v>
      </c>
      <c r="I46" s="47" t="str">
        <f t="shared" si="0"/>
        <v>Con ofertas</v>
      </c>
      <c r="J46" s="47">
        <f t="array" ref="J46">MIN(IF(F46:H46&gt;0,F46:H46))</f>
        <v>3786</v>
      </c>
      <c r="K46" s="47"/>
      <c r="L46" s="47" t="str">
        <f t="shared" si="1"/>
        <v>SI</v>
      </c>
      <c r="M46" s="55">
        <f t="shared" si="15"/>
        <v>600</v>
      </c>
      <c r="N46" s="47">
        <v>200</v>
      </c>
      <c r="O46" s="47">
        <v>200</v>
      </c>
      <c r="P46" s="47">
        <v>0</v>
      </c>
      <c r="Q46" s="47"/>
      <c r="R46" s="47"/>
      <c r="S46" s="47">
        <v>0</v>
      </c>
      <c r="T46" s="47"/>
      <c r="U46" s="47"/>
      <c r="V46" s="55">
        <f t="shared" si="2"/>
        <v>1000</v>
      </c>
      <c r="W46" s="55">
        <f t="shared" si="3"/>
        <v>0</v>
      </c>
      <c r="X46" s="55">
        <f t="shared" si="4"/>
        <v>0</v>
      </c>
      <c r="Y46" s="55">
        <f t="shared" si="5"/>
        <v>1000</v>
      </c>
      <c r="Z46" s="47" t="str">
        <f t="shared" si="6"/>
        <v>NO</v>
      </c>
      <c r="AA46" s="47" t="str">
        <f t="shared" si="7"/>
        <v>Discolmedica</v>
      </c>
    </row>
    <row r="47" spans="1:27">
      <c r="A47" s="47"/>
      <c r="B47" s="51">
        <v>45</v>
      </c>
      <c r="C47" s="56" t="s">
        <v>46</v>
      </c>
      <c r="D47" s="53">
        <v>20</v>
      </c>
      <c r="E47" s="54">
        <v>3529</v>
      </c>
      <c r="F47" s="47">
        <f>VLOOKUP(B47,Discolmedica!B:G,6,FALSE)</f>
        <v>0</v>
      </c>
      <c r="G47" s="47">
        <f>VLOOKUP(B47,Disprofarma!A:G,6,FALSE)</f>
        <v>0</v>
      </c>
      <c r="H47" s="47">
        <f>VLOOKUP(B47,Intercomercial!A:E,5,FALSE)</f>
        <v>0</v>
      </c>
      <c r="I47" s="47" t="str">
        <f t="shared" si="0"/>
        <v>Sin ofertas</v>
      </c>
      <c r="J47" s="47">
        <f t="array" ref="J47">MIN(IF(F47:H47&gt;0,F47:H47))</f>
        <v>0</v>
      </c>
      <c r="K47" s="47"/>
      <c r="L47" s="47" t="str">
        <f t="shared" si="1"/>
        <v>NO HAY OFERTAS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55">
        <f t="shared" si="2"/>
        <v>0</v>
      </c>
      <c r="W47" s="55">
        <f t="shared" si="3"/>
        <v>0</v>
      </c>
      <c r="X47" s="55">
        <f t="shared" si="4"/>
        <v>0</v>
      </c>
      <c r="Y47" s="55">
        <f t="shared" si="5"/>
        <v>0</v>
      </c>
      <c r="Z47" s="47" t="str">
        <f t="shared" si="6"/>
        <v>SI</v>
      </c>
      <c r="AA47" s="47" t="s">
        <v>715</v>
      </c>
    </row>
    <row r="48" spans="1:27">
      <c r="A48" s="47"/>
      <c r="B48" s="51">
        <v>46</v>
      </c>
      <c r="C48" s="56" t="s">
        <v>47</v>
      </c>
      <c r="D48" s="53">
        <v>1000</v>
      </c>
      <c r="E48" s="54">
        <v>2931</v>
      </c>
      <c r="F48" s="47">
        <f>VLOOKUP(B48,Discolmedica!B:G,6,FALSE)</f>
        <v>2931</v>
      </c>
      <c r="G48" s="47">
        <f>VLOOKUP(B48,Disprofarma!A:G,6,FALSE)</f>
        <v>2650</v>
      </c>
      <c r="H48" s="47">
        <f>VLOOKUP(B48,Intercomercial!A:E,5,FALSE)</f>
        <v>0</v>
      </c>
      <c r="I48" s="47" t="str">
        <f t="shared" si="0"/>
        <v>Con ofertas</v>
      </c>
      <c r="J48" s="47">
        <f t="array" ref="J48">MIN(IF(F48:H48&gt;0,F48:H48))</f>
        <v>2650</v>
      </c>
      <c r="K48" s="47"/>
      <c r="L48" s="47" t="str">
        <f t="shared" si="1"/>
        <v>NO</v>
      </c>
      <c r="M48" s="55">
        <f t="shared" ref="M48:M50" si="16">IF(F48=0,0,(600*J48)/F48)</f>
        <v>542.47697031729786</v>
      </c>
      <c r="N48" s="47">
        <v>200</v>
      </c>
      <c r="O48" s="47">
        <v>200</v>
      </c>
      <c r="P48" s="55">
        <f>IF(G48=0,0,(600*J48)/G48)</f>
        <v>600</v>
      </c>
      <c r="Q48" s="47">
        <v>200</v>
      </c>
      <c r="R48" s="47">
        <v>200</v>
      </c>
      <c r="S48" s="47">
        <v>0</v>
      </c>
      <c r="T48" s="47"/>
      <c r="U48" s="47"/>
      <c r="V48" s="55">
        <f t="shared" si="2"/>
        <v>942.47697031729786</v>
      </c>
      <c r="W48" s="55">
        <f t="shared" si="3"/>
        <v>1000</v>
      </c>
      <c r="X48" s="55">
        <f t="shared" si="4"/>
        <v>0</v>
      </c>
      <c r="Y48" s="55">
        <f t="shared" si="5"/>
        <v>1000</v>
      </c>
      <c r="Z48" s="47" t="str">
        <f t="shared" si="6"/>
        <v>NO</v>
      </c>
      <c r="AA48" s="47" t="str">
        <f t="shared" si="7"/>
        <v>Disprofarma</v>
      </c>
    </row>
    <row r="49" spans="1:27">
      <c r="A49" s="47"/>
      <c r="B49" s="51">
        <v>47</v>
      </c>
      <c r="C49" s="56" t="s">
        <v>48</v>
      </c>
      <c r="D49" s="53">
        <v>100</v>
      </c>
      <c r="E49" s="54">
        <v>39</v>
      </c>
      <c r="F49" s="47">
        <f>VLOOKUP(B49,Discolmedica!B:G,6,FALSE)</f>
        <v>38</v>
      </c>
      <c r="G49" s="47">
        <f>VLOOKUP(B49,Disprofarma!A:G,6,FALSE)</f>
        <v>0</v>
      </c>
      <c r="H49" s="47">
        <f>VLOOKUP(B49,Intercomercial!A:E,5,FALSE)</f>
        <v>0</v>
      </c>
      <c r="I49" s="47" t="str">
        <f t="shared" si="0"/>
        <v>Con ofertas</v>
      </c>
      <c r="J49" s="47">
        <f t="array" ref="J49">MIN(IF(F49:H49&gt;0,F49:H49))</f>
        <v>38</v>
      </c>
      <c r="K49" s="47"/>
      <c r="L49" s="47" t="str">
        <f t="shared" si="1"/>
        <v>SI</v>
      </c>
      <c r="M49" s="55">
        <f t="shared" si="16"/>
        <v>600</v>
      </c>
      <c r="N49" s="47">
        <v>200</v>
      </c>
      <c r="O49" s="47">
        <v>200</v>
      </c>
      <c r="P49" s="47">
        <v>0</v>
      </c>
      <c r="Q49" s="47"/>
      <c r="R49" s="47"/>
      <c r="S49" s="47">
        <v>0</v>
      </c>
      <c r="T49" s="47"/>
      <c r="U49" s="47"/>
      <c r="V49" s="55">
        <f t="shared" si="2"/>
        <v>1000</v>
      </c>
      <c r="W49" s="55">
        <f t="shared" si="3"/>
        <v>0</v>
      </c>
      <c r="X49" s="55">
        <f t="shared" si="4"/>
        <v>0</v>
      </c>
      <c r="Y49" s="55">
        <f t="shared" si="5"/>
        <v>1000</v>
      </c>
      <c r="Z49" s="47" t="str">
        <f t="shared" si="6"/>
        <v>NO</v>
      </c>
      <c r="AA49" s="47" t="str">
        <f t="shared" si="7"/>
        <v>Discolmedica</v>
      </c>
    </row>
    <row r="50" spans="1:27">
      <c r="A50" s="47"/>
      <c r="B50" s="51">
        <v>48</v>
      </c>
      <c r="C50" s="56" t="s">
        <v>49</v>
      </c>
      <c r="D50" s="53">
        <v>100</v>
      </c>
      <c r="E50" s="54">
        <v>17500</v>
      </c>
      <c r="F50" s="47">
        <f>VLOOKUP(B50,Discolmedica!B:G,6,FALSE)</f>
        <v>17333</v>
      </c>
      <c r="G50" s="47">
        <f>VLOOKUP(B50,Disprofarma!A:G,6,FALSE)</f>
        <v>0</v>
      </c>
      <c r="H50" s="47">
        <f>VLOOKUP(B50,Intercomercial!A:E,5,FALSE)</f>
        <v>0</v>
      </c>
      <c r="I50" s="47" t="str">
        <f t="shared" si="0"/>
        <v>Con ofertas</v>
      </c>
      <c r="J50" s="47">
        <f t="array" ref="J50">MIN(IF(F50:H50&gt;0,F50:H50))</f>
        <v>17333</v>
      </c>
      <c r="K50" s="47"/>
      <c r="L50" s="47" t="str">
        <f t="shared" si="1"/>
        <v>SI</v>
      </c>
      <c r="M50" s="55">
        <f t="shared" si="16"/>
        <v>600</v>
      </c>
      <c r="N50" s="47">
        <v>200</v>
      </c>
      <c r="O50" s="47">
        <v>200</v>
      </c>
      <c r="P50" s="47">
        <v>0</v>
      </c>
      <c r="Q50" s="47"/>
      <c r="R50" s="47"/>
      <c r="S50" s="47">
        <v>0</v>
      </c>
      <c r="T50" s="47"/>
      <c r="U50" s="47"/>
      <c r="V50" s="55">
        <f t="shared" si="2"/>
        <v>1000</v>
      </c>
      <c r="W50" s="55">
        <f t="shared" si="3"/>
        <v>0</v>
      </c>
      <c r="X50" s="55">
        <f t="shared" si="4"/>
        <v>0</v>
      </c>
      <c r="Y50" s="55">
        <f t="shared" si="5"/>
        <v>1000</v>
      </c>
      <c r="Z50" s="47" t="str">
        <f t="shared" si="6"/>
        <v>NO</v>
      </c>
      <c r="AA50" s="47" t="str">
        <f t="shared" si="7"/>
        <v>Discolmedica</v>
      </c>
    </row>
    <row r="51" spans="1:27">
      <c r="A51" s="47"/>
      <c r="B51" s="51">
        <v>49</v>
      </c>
      <c r="C51" s="56" t="s">
        <v>50</v>
      </c>
      <c r="D51" s="53">
        <v>3100</v>
      </c>
      <c r="E51" s="54">
        <v>564</v>
      </c>
      <c r="F51" s="47">
        <f>VLOOKUP(B51,Discolmedica!B:G,6,FALSE)</f>
        <v>0</v>
      </c>
      <c r="G51" s="47">
        <f>VLOOKUP(B51,Disprofarma!A:G,6,FALSE)</f>
        <v>0</v>
      </c>
      <c r="H51" s="47">
        <f>VLOOKUP(B51,Intercomercial!A:E,5,FALSE)</f>
        <v>0</v>
      </c>
      <c r="I51" s="47" t="str">
        <f t="shared" si="0"/>
        <v>Sin ofertas</v>
      </c>
      <c r="J51" s="47">
        <f t="array" ref="J51">MIN(IF(F51:H51&gt;0,F51:H51))</f>
        <v>0</v>
      </c>
      <c r="K51" s="47"/>
      <c r="L51" s="47" t="str">
        <f t="shared" si="1"/>
        <v>NO HAY OFERTAS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47">
        <v>0</v>
      </c>
      <c r="T51" s="47">
        <v>0</v>
      </c>
      <c r="U51" s="47">
        <v>0</v>
      </c>
      <c r="V51" s="55">
        <f t="shared" si="2"/>
        <v>0</v>
      </c>
      <c r="W51" s="55">
        <f t="shared" si="3"/>
        <v>0</v>
      </c>
      <c r="X51" s="55">
        <f t="shared" si="4"/>
        <v>0</v>
      </c>
      <c r="Y51" s="55">
        <f t="shared" si="5"/>
        <v>0</v>
      </c>
      <c r="Z51" s="47" t="str">
        <f t="shared" si="6"/>
        <v>SI</v>
      </c>
      <c r="AA51" s="47" t="s">
        <v>715</v>
      </c>
    </row>
    <row r="52" spans="1:27" ht="25.5">
      <c r="A52" s="47"/>
      <c r="B52" s="51">
        <v>50</v>
      </c>
      <c r="C52" s="56" t="s">
        <v>51</v>
      </c>
      <c r="D52" s="53">
        <v>26000</v>
      </c>
      <c r="E52" s="54">
        <v>2017</v>
      </c>
      <c r="F52" s="47">
        <f>VLOOKUP(B52,Discolmedica!B:G,6,FALSE)</f>
        <v>1465</v>
      </c>
      <c r="G52" s="47">
        <f>VLOOKUP(B52,Disprofarma!A:G,6,FALSE)</f>
        <v>0</v>
      </c>
      <c r="H52" s="47">
        <f>VLOOKUP(B52,Intercomercial!A:E,5,FALSE)</f>
        <v>1600</v>
      </c>
      <c r="I52" s="47" t="str">
        <f t="shared" si="0"/>
        <v>Con ofertas</v>
      </c>
      <c r="J52" s="47">
        <f t="array" ref="J52">MIN(IF(F52:H52&gt;0,F52:H52))</f>
        <v>1465</v>
      </c>
      <c r="K52" s="47"/>
      <c r="L52" s="47" t="str">
        <f t="shared" si="1"/>
        <v>NO</v>
      </c>
      <c r="M52" s="55">
        <f t="shared" ref="M52:M56" si="17">IF(F52=0,0,(600*J52)/F52)</f>
        <v>600</v>
      </c>
      <c r="N52" s="47">
        <v>200</v>
      </c>
      <c r="O52" s="47">
        <v>200</v>
      </c>
      <c r="P52" s="47">
        <v>0</v>
      </c>
      <c r="Q52" s="47"/>
      <c r="R52" s="47"/>
      <c r="S52" s="55">
        <f>IF(H52=0,0,(600*J52)/H52)</f>
        <v>549.375</v>
      </c>
      <c r="T52" s="47">
        <v>200</v>
      </c>
      <c r="U52" s="47">
        <v>200</v>
      </c>
      <c r="V52" s="55">
        <f t="shared" si="2"/>
        <v>1000</v>
      </c>
      <c r="W52" s="55">
        <f t="shared" si="3"/>
        <v>0</v>
      </c>
      <c r="X52" s="55">
        <f t="shared" si="4"/>
        <v>949.375</v>
      </c>
      <c r="Y52" s="55">
        <f t="shared" si="5"/>
        <v>1000</v>
      </c>
      <c r="Z52" s="47" t="str">
        <f t="shared" si="6"/>
        <v>NO</v>
      </c>
      <c r="AA52" s="47" t="str">
        <f t="shared" si="7"/>
        <v>Discolmedica</v>
      </c>
    </row>
    <row r="53" spans="1:27" ht="25.5">
      <c r="A53" s="47"/>
      <c r="B53" s="51">
        <v>51</v>
      </c>
      <c r="C53" s="56" t="s">
        <v>52</v>
      </c>
      <c r="D53" s="53">
        <v>4100</v>
      </c>
      <c r="E53" s="54">
        <v>3019</v>
      </c>
      <c r="F53" s="47">
        <f>VLOOKUP(B53,Discolmedica!B:G,6,FALSE)</f>
        <v>3019</v>
      </c>
      <c r="G53" s="47">
        <f>VLOOKUP(B53,Disprofarma!A:G,6,FALSE)</f>
        <v>2850</v>
      </c>
      <c r="H53" s="47">
        <f>VLOOKUP(B53,Intercomercial!A:E,5,FALSE)</f>
        <v>2300</v>
      </c>
      <c r="I53" s="47" t="str">
        <f t="shared" si="0"/>
        <v>Con ofertas</v>
      </c>
      <c r="J53" s="47">
        <f t="array" ref="J53">MIN(IF(F53:H53&gt;0,F53:H53))</f>
        <v>2300</v>
      </c>
      <c r="K53" s="47"/>
      <c r="L53" s="47" t="str">
        <f t="shared" si="1"/>
        <v>NO</v>
      </c>
      <c r="M53" s="55">
        <f t="shared" si="17"/>
        <v>457.10500165617754</v>
      </c>
      <c r="N53" s="47">
        <v>200</v>
      </c>
      <c r="O53" s="47">
        <v>200</v>
      </c>
      <c r="P53" s="55">
        <f t="shared" ref="P53:P54" si="18">IF(G53=0,0,(600*J53)/G53)</f>
        <v>484.21052631578948</v>
      </c>
      <c r="Q53" s="47">
        <v>200</v>
      </c>
      <c r="R53" s="47">
        <v>200</v>
      </c>
      <c r="S53" s="55">
        <f>IF(H53=0,0,(600*J53)/H53)</f>
        <v>600</v>
      </c>
      <c r="T53" s="47">
        <v>200</v>
      </c>
      <c r="U53" s="47">
        <v>200</v>
      </c>
      <c r="V53" s="55">
        <f t="shared" si="2"/>
        <v>857.10500165617759</v>
      </c>
      <c r="W53" s="55">
        <f t="shared" si="3"/>
        <v>884.21052631578948</v>
      </c>
      <c r="X53" s="55">
        <f t="shared" si="4"/>
        <v>1000</v>
      </c>
      <c r="Y53" s="55">
        <f t="shared" si="5"/>
        <v>1000</v>
      </c>
      <c r="Z53" s="47" t="str">
        <f t="shared" si="6"/>
        <v>NO</v>
      </c>
      <c r="AA53" s="47" t="str">
        <f t="shared" si="7"/>
        <v>Intercomercial</v>
      </c>
    </row>
    <row r="54" spans="1:27" ht="25.5">
      <c r="A54" s="47"/>
      <c r="B54" s="51">
        <v>52</v>
      </c>
      <c r="C54" s="56" t="s">
        <v>53</v>
      </c>
      <c r="D54" s="53">
        <v>6200</v>
      </c>
      <c r="E54" s="54">
        <v>2397</v>
      </c>
      <c r="F54" s="47">
        <f>VLOOKUP(B54,Discolmedica!B:G,6,FALSE)</f>
        <v>2397</v>
      </c>
      <c r="G54" s="47">
        <f>VLOOKUP(B54,Disprofarma!A:G,6,FALSE)</f>
        <v>2353</v>
      </c>
      <c r="H54" s="47">
        <f>VLOOKUP(B54,Intercomercial!A:E,5,FALSE)</f>
        <v>2000</v>
      </c>
      <c r="I54" s="47" t="str">
        <f t="shared" si="0"/>
        <v>Con ofertas</v>
      </c>
      <c r="J54" s="47">
        <f t="array" ref="J54">MIN(IF(F54:H54&gt;0,F54:H54))</f>
        <v>2000</v>
      </c>
      <c r="K54" s="47"/>
      <c r="L54" s="47" t="str">
        <f t="shared" si="1"/>
        <v>NO</v>
      </c>
      <c r="M54" s="55">
        <f t="shared" si="17"/>
        <v>500.62578222778473</v>
      </c>
      <c r="N54" s="47">
        <v>200</v>
      </c>
      <c r="O54" s="47">
        <v>200</v>
      </c>
      <c r="P54" s="55">
        <f t="shared" si="18"/>
        <v>509.98725031874204</v>
      </c>
      <c r="Q54" s="47">
        <v>200</v>
      </c>
      <c r="R54" s="47">
        <v>200</v>
      </c>
      <c r="S54" s="55">
        <f>IF(H54=0,0,(600*J54)/H54)</f>
        <v>600</v>
      </c>
      <c r="T54" s="47">
        <v>200</v>
      </c>
      <c r="U54" s="47">
        <v>200</v>
      </c>
      <c r="V54" s="55">
        <f t="shared" si="2"/>
        <v>900.62578222778473</v>
      </c>
      <c r="W54" s="55">
        <f t="shared" si="3"/>
        <v>909.9872503187421</v>
      </c>
      <c r="X54" s="55">
        <f t="shared" si="4"/>
        <v>1000</v>
      </c>
      <c r="Y54" s="55">
        <f t="shared" si="5"/>
        <v>1000</v>
      </c>
      <c r="Z54" s="47" t="str">
        <f t="shared" si="6"/>
        <v>NO</v>
      </c>
      <c r="AA54" s="47" t="str">
        <f t="shared" si="7"/>
        <v>Intercomercial</v>
      </c>
    </row>
    <row r="55" spans="1:27" ht="25.5">
      <c r="A55" s="47"/>
      <c r="B55" s="51">
        <v>53</v>
      </c>
      <c r="C55" s="56" t="s">
        <v>54</v>
      </c>
      <c r="D55" s="53">
        <v>13500</v>
      </c>
      <c r="E55" s="54">
        <v>2195</v>
      </c>
      <c r="F55" s="47">
        <f>VLOOKUP(B55,Discolmedica!B:G,6,FALSE)</f>
        <v>1831</v>
      </c>
      <c r="G55" s="47">
        <f>VLOOKUP(B55,Disprofarma!A:G,6,FALSE)</f>
        <v>0</v>
      </c>
      <c r="H55" s="47">
        <f>VLOOKUP(B55,Intercomercial!A:E,5,FALSE)</f>
        <v>0</v>
      </c>
      <c r="I55" s="47" t="str">
        <f t="shared" si="0"/>
        <v>Con ofertas</v>
      </c>
      <c r="J55" s="47">
        <f t="array" ref="J55">MIN(IF(F55:H55&gt;0,F55:H55))</f>
        <v>1831</v>
      </c>
      <c r="K55" s="47"/>
      <c r="L55" s="47" t="str">
        <f t="shared" si="1"/>
        <v>SI</v>
      </c>
      <c r="M55" s="55">
        <f t="shared" si="17"/>
        <v>600</v>
      </c>
      <c r="N55" s="47">
        <v>200</v>
      </c>
      <c r="O55" s="47">
        <v>200</v>
      </c>
      <c r="P55" s="47">
        <v>0</v>
      </c>
      <c r="Q55" s="47"/>
      <c r="R55" s="47"/>
      <c r="S55" s="47">
        <v>0</v>
      </c>
      <c r="T55" s="47"/>
      <c r="U55" s="47"/>
      <c r="V55" s="55">
        <f t="shared" si="2"/>
        <v>1000</v>
      </c>
      <c r="W55" s="55">
        <f t="shared" si="3"/>
        <v>0</v>
      </c>
      <c r="X55" s="55">
        <f t="shared" si="4"/>
        <v>0</v>
      </c>
      <c r="Y55" s="55">
        <f t="shared" si="5"/>
        <v>1000</v>
      </c>
      <c r="Z55" s="47" t="str">
        <f t="shared" si="6"/>
        <v>NO</v>
      </c>
      <c r="AA55" s="47" t="str">
        <f t="shared" si="7"/>
        <v>Discolmedica</v>
      </c>
    </row>
    <row r="56" spans="1:27">
      <c r="A56" s="47"/>
      <c r="B56" s="51">
        <v>54</v>
      </c>
      <c r="C56" s="56" t="s">
        <v>55</v>
      </c>
      <c r="D56" s="53">
        <v>2400</v>
      </c>
      <c r="E56" s="54">
        <v>981</v>
      </c>
      <c r="F56" s="47">
        <f>VLOOKUP(B56,Discolmedica!B:G,6,FALSE)</f>
        <v>981</v>
      </c>
      <c r="G56" s="47">
        <f>VLOOKUP(B56,Disprofarma!A:G,6,FALSE)</f>
        <v>964</v>
      </c>
      <c r="H56" s="47">
        <f>VLOOKUP(B56,Intercomercial!A:E,5,FALSE)</f>
        <v>0</v>
      </c>
      <c r="I56" s="47" t="str">
        <f t="shared" si="0"/>
        <v>Con ofertas</v>
      </c>
      <c r="J56" s="47">
        <f t="array" ref="J56">MIN(IF(F56:H56&gt;0,F56:H56))</f>
        <v>964</v>
      </c>
      <c r="K56" s="47"/>
      <c r="L56" s="47" t="str">
        <f t="shared" si="1"/>
        <v>NO</v>
      </c>
      <c r="M56" s="55">
        <f t="shared" si="17"/>
        <v>589.60244648318042</v>
      </c>
      <c r="N56" s="47">
        <v>200</v>
      </c>
      <c r="O56" s="47">
        <v>200</v>
      </c>
      <c r="P56" s="55">
        <f>IF(G56=0,0,(600*J56)/G56)</f>
        <v>600</v>
      </c>
      <c r="Q56" s="47">
        <v>200</v>
      </c>
      <c r="R56" s="47">
        <v>200</v>
      </c>
      <c r="S56" s="47">
        <v>0</v>
      </c>
      <c r="T56" s="47"/>
      <c r="U56" s="47"/>
      <c r="V56" s="55">
        <f t="shared" si="2"/>
        <v>989.60244648318042</v>
      </c>
      <c r="W56" s="55">
        <f t="shared" si="3"/>
        <v>1000</v>
      </c>
      <c r="X56" s="55">
        <f t="shared" si="4"/>
        <v>0</v>
      </c>
      <c r="Y56" s="55">
        <f t="shared" si="5"/>
        <v>1000</v>
      </c>
      <c r="Z56" s="47" t="str">
        <f t="shared" si="6"/>
        <v>NO</v>
      </c>
      <c r="AA56" s="47" t="str">
        <f t="shared" si="7"/>
        <v>Disprofarma</v>
      </c>
    </row>
    <row r="57" spans="1:27">
      <c r="A57" s="47"/>
      <c r="B57" s="51">
        <v>55</v>
      </c>
      <c r="C57" s="56" t="s">
        <v>56</v>
      </c>
      <c r="D57" s="53">
        <v>50</v>
      </c>
      <c r="E57" s="54">
        <v>148</v>
      </c>
      <c r="F57" s="47">
        <f>VLOOKUP(B57,Discolmedica!B:G,6,FALSE)</f>
        <v>0</v>
      </c>
      <c r="G57" s="47">
        <f>VLOOKUP(B57,Disprofarma!A:G,6,FALSE)</f>
        <v>0</v>
      </c>
      <c r="H57" s="47">
        <f>VLOOKUP(B57,Intercomercial!A:E,5,FALSE)</f>
        <v>0</v>
      </c>
      <c r="I57" s="47" t="str">
        <f t="shared" si="0"/>
        <v>Sin ofertas</v>
      </c>
      <c r="J57" s="47">
        <f t="array" ref="J57">MIN(IF(F57:H57&gt;0,F57:H57))</f>
        <v>0</v>
      </c>
      <c r="K57" s="47"/>
      <c r="L57" s="47" t="str">
        <f t="shared" si="1"/>
        <v>NO HAY OFERTAS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55">
        <f t="shared" si="2"/>
        <v>0</v>
      </c>
      <c r="W57" s="55">
        <f t="shared" si="3"/>
        <v>0</v>
      </c>
      <c r="X57" s="55">
        <f t="shared" si="4"/>
        <v>0</v>
      </c>
      <c r="Y57" s="55">
        <f t="shared" si="5"/>
        <v>0</v>
      </c>
      <c r="Z57" s="47" t="str">
        <f t="shared" si="6"/>
        <v>SI</v>
      </c>
      <c r="AA57" s="47" t="s">
        <v>715</v>
      </c>
    </row>
    <row r="58" spans="1:27">
      <c r="A58" s="47"/>
      <c r="B58" s="51">
        <v>56</v>
      </c>
      <c r="C58" s="56" t="s">
        <v>57</v>
      </c>
      <c r="D58" s="53">
        <v>5</v>
      </c>
      <c r="E58" s="54">
        <v>108541</v>
      </c>
      <c r="F58" s="47">
        <f>VLOOKUP(B58,Discolmedica!B:G,6,FALSE)</f>
        <v>0</v>
      </c>
      <c r="G58" s="47">
        <f>VLOOKUP(B58,Disprofarma!A:G,6,FALSE)</f>
        <v>0</v>
      </c>
      <c r="H58" s="47">
        <f>VLOOKUP(B58,Intercomercial!A:E,5,FALSE)</f>
        <v>0</v>
      </c>
      <c r="I58" s="47" t="str">
        <f t="shared" si="0"/>
        <v>Sin ofertas</v>
      </c>
      <c r="J58" s="47">
        <f t="array" ref="J58">MIN(IF(F58:H58&gt;0,F58:H58))</f>
        <v>0</v>
      </c>
      <c r="K58" s="47"/>
      <c r="L58" s="47" t="str">
        <f t="shared" si="1"/>
        <v>NO HAY OFERTAS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55">
        <f t="shared" si="2"/>
        <v>0</v>
      </c>
      <c r="W58" s="55">
        <f t="shared" si="3"/>
        <v>0</v>
      </c>
      <c r="X58" s="55">
        <f t="shared" si="4"/>
        <v>0</v>
      </c>
      <c r="Y58" s="55">
        <f t="shared" si="5"/>
        <v>0</v>
      </c>
      <c r="Z58" s="47" t="str">
        <f t="shared" si="6"/>
        <v>SI</v>
      </c>
      <c r="AA58" s="47" t="s">
        <v>715</v>
      </c>
    </row>
    <row r="59" spans="1:27">
      <c r="A59" s="47"/>
      <c r="B59" s="51">
        <v>57</v>
      </c>
      <c r="C59" s="56" t="s">
        <v>58</v>
      </c>
      <c r="D59" s="53">
        <v>50</v>
      </c>
      <c r="E59" s="54">
        <v>53</v>
      </c>
      <c r="F59" s="47">
        <f>VLOOKUP(B59,Discolmedica!B:G,6,FALSE)</f>
        <v>53</v>
      </c>
      <c r="G59" s="47">
        <f>VLOOKUP(B59,Disprofarma!A:G,6,FALSE)</f>
        <v>0</v>
      </c>
      <c r="H59" s="47">
        <f>VLOOKUP(B59,Intercomercial!A:E,5,FALSE)</f>
        <v>0</v>
      </c>
      <c r="I59" s="47" t="str">
        <f t="shared" si="0"/>
        <v>Con ofertas</v>
      </c>
      <c r="J59" s="47">
        <f t="array" ref="J59">MIN(IF(F59:H59&gt;0,F59:H59))</f>
        <v>53</v>
      </c>
      <c r="K59" s="47"/>
      <c r="L59" s="47" t="str">
        <f t="shared" si="1"/>
        <v>SI</v>
      </c>
      <c r="M59" s="55">
        <f>IF(F59=0,0,(600*J59)/F59)</f>
        <v>600</v>
      </c>
      <c r="N59" s="47">
        <v>200</v>
      </c>
      <c r="O59" s="47">
        <v>200</v>
      </c>
      <c r="P59" s="47">
        <v>0</v>
      </c>
      <c r="Q59" s="47"/>
      <c r="R59" s="47"/>
      <c r="S59" s="47">
        <v>0</v>
      </c>
      <c r="T59" s="47"/>
      <c r="U59" s="47"/>
      <c r="V59" s="55">
        <f t="shared" si="2"/>
        <v>1000</v>
      </c>
      <c r="W59" s="55">
        <f t="shared" si="3"/>
        <v>0</v>
      </c>
      <c r="X59" s="55">
        <f t="shared" si="4"/>
        <v>0</v>
      </c>
      <c r="Y59" s="55">
        <f t="shared" si="5"/>
        <v>1000</v>
      </c>
      <c r="Z59" s="47" t="str">
        <f t="shared" si="6"/>
        <v>NO</v>
      </c>
      <c r="AA59" s="47" t="str">
        <f t="shared" si="7"/>
        <v>Discolmedica</v>
      </c>
    </row>
    <row r="60" spans="1:27">
      <c r="A60" s="47"/>
      <c r="B60" s="51">
        <v>58</v>
      </c>
      <c r="C60" s="56" t="s">
        <v>59</v>
      </c>
      <c r="D60" s="53">
        <v>20</v>
      </c>
      <c r="E60" s="54">
        <v>1122</v>
      </c>
      <c r="F60" s="47">
        <f>VLOOKUP(B60,Discolmedica!B:G,6,FALSE)</f>
        <v>0</v>
      </c>
      <c r="G60" s="47">
        <f>VLOOKUP(B60,Disprofarma!A:G,6,FALSE)</f>
        <v>0</v>
      </c>
      <c r="H60" s="47">
        <f>VLOOKUP(B60,Intercomercial!A:E,5,FALSE)</f>
        <v>0</v>
      </c>
      <c r="I60" s="47" t="str">
        <f t="shared" si="0"/>
        <v>Sin ofertas</v>
      </c>
      <c r="J60" s="47">
        <f t="array" ref="J60">MIN(IF(F60:H60&gt;0,F60:H60))</f>
        <v>0</v>
      </c>
      <c r="K60" s="47"/>
      <c r="L60" s="47" t="str">
        <f t="shared" si="1"/>
        <v>NO HAY OFERTAS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55">
        <f t="shared" si="2"/>
        <v>0</v>
      </c>
      <c r="W60" s="55">
        <f t="shared" si="3"/>
        <v>0</v>
      </c>
      <c r="X60" s="55">
        <f t="shared" si="4"/>
        <v>0</v>
      </c>
      <c r="Y60" s="55">
        <f t="shared" si="5"/>
        <v>0</v>
      </c>
      <c r="Z60" s="47" t="str">
        <f t="shared" si="6"/>
        <v>SI</v>
      </c>
      <c r="AA60" s="47" t="s">
        <v>715</v>
      </c>
    </row>
    <row r="61" spans="1:27">
      <c r="A61" s="47"/>
      <c r="B61" s="51">
        <v>59</v>
      </c>
      <c r="C61" s="56" t="s">
        <v>60</v>
      </c>
      <c r="D61" s="53">
        <v>3500</v>
      </c>
      <c r="E61" s="54">
        <v>675</v>
      </c>
      <c r="F61" s="47">
        <f>VLOOKUP(B61,Discolmedica!B:G,6,FALSE)</f>
        <v>675</v>
      </c>
      <c r="G61" s="47">
        <f>VLOOKUP(B61,Disprofarma!A:G,6,FALSE)</f>
        <v>578</v>
      </c>
      <c r="H61" s="47">
        <f>VLOOKUP(B61,Intercomercial!A:E,5,FALSE)</f>
        <v>0</v>
      </c>
      <c r="I61" s="47" t="str">
        <f t="shared" si="0"/>
        <v>Con ofertas</v>
      </c>
      <c r="J61" s="47">
        <f t="array" ref="J61">MIN(IF(F61:H61&gt;0,F61:H61))</f>
        <v>578</v>
      </c>
      <c r="K61" s="47"/>
      <c r="L61" s="47" t="str">
        <f t="shared" si="1"/>
        <v>NO</v>
      </c>
      <c r="M61" s="55">
        <f>IF(F61=0,0,(600*J61)/F61)</f>
        <v>513.77777777777783</v>
      </c>
      <c r="N61" s="47">
        <v>200</v>
      </c>
      <c r="O61" s="47">
        <v>200</v>
      </c>
      <c r="P61" s="55">
        <f>IF(G61=0,0,(600*J61)/G61)</f>
        <v>600</v>
      </c>
      <c r="Q61" s="47">
        <v>200</v>
      </c>
      <c r="R61" s="47">
        <v>200</v>
      </c>
      <c r="S61" s="47">
        <v>0</v>
      </c>
      <c r="T61" s="47"/>
      <c r="U61" s="47"/>
      <c r="V61" s="55">
        <f t="shared" si="2"/>
        <v>913.77777777777783</v>
      </c>
      <c r="W61" s="55">
        <f t="shared" si="3"/>
        <v>1000</v>
      </c>
      <c r="X61" s="55">
        <f t="shared" si="4"/>
        <v>0</v>
      </c>
      <c r="Y61" s="55">
        <f t="shared" si="5"/>
        <v>1000</v>
      </c>
      <c r="Z61" s="47" t="str">
        <f t="shared" si="6"/>
        <v>NO</v>
      </c>
      <c r="AA61" s="47" t="str">
        <f t="shared" si="7"/>
        <v>Disprofarma</v>
      </c>
    </row>
    <row r="62" spans="1:27" ht="25.5">
      <c r="A62" s="47"/>
      <c r="B62" s="51">
        <v>60</v>
      </c>
      <c r="C62" s="56" t="s">
        <v>61</v>
      </c>
      <c r="D62" s="53">
        <v>1200</v>
      </c>
      <c r="E62" s="54">
        <v>11765</v>
      </c>
      <c r="F62" s="47">
        <f>VLOOKUP(B62,Discolmedica!B:G,6,FALSE)</f>
        <v>0</v>
      </c>
      <c r="G62" s="47">
        <f>VLOOKUP(B62,Disprofarma!A:G,6,FALSE)</f>
        <v>0</v>
      </c>
      <c r="H62" s="47">
        <f>VLOOKUP(B62,Intercomercial!A:E,5,FALSE)</f>
        <v>0</v>
      </c>
      <c r="I62" s="47" t="str">
        <f t="shared" si="0"/>
        <v>Sin ofertas</v>
      </c>
      <c r="J62" s="47">
        <f t="array" ref="J62">MIN(IF(F62:H62&gt;0,F62:H62))</f>
        <v>0</v>
      </c>
      <c r="K62" s="47"/>
      <c r="L62" s="47" t="str">
        <f t="shared" si="1"/>
        <v>NO HAY OFERTAS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47">
        <v>0</v>
      </c>
      <c r="T62" s="47">
        <v>0</v>
      </c>
      <c r="U62" s="47">
        <v>0</v>
      </c>
      <c r="V62" s="55">
        <f t="shared" si="2"/>
        <v>0</v>
      </c>
      <c r="W62" s="55">
        <f t="shared" si="3"/>
        <v>0</v>
      </c>
      <c r="X62" s="55">
        <f t="shared" si="4"/>
        <v>0</v>
      </c>
      <c r="Y62" s="55">
        <f t="shared" si="5"/>
        <v>0</v>
      </c>
      <c r="Z62" s="47" t="str">
        <f t="shared" si="6"/>
        <v>SI</v>
      </c>
      <c r="AA62" s="47" t="s">
        <v>715</v>
      </c>
    </row>
    <row r="63" spans="1:27" ht="25.5">
      <c r="A63" s="47"/>
      <c r="B63" s="51">
        <v>61</v>
      </c>
      <c r="C63" s="56" t="s">
        <v>62</v>
      </c>
      <c r="D63" s="53">
        <v>100</v>
      </c>
      <c r="E63" s="54">
        <v>11770</v>
      </c>
      <c r="F63" s="47">
        <f>VLOOKUP(B63,Discolmedica!B:G,6,FALSE)</f>
        <v>0</v>
      </c>
      <c r="G63" s="47">
        <f>VLOOKUP(B63,Disprofarma!A:G,6,FALSE)</f>
        <v>0</v>
      </c>
      <c r="H63" s="47">
        <f>VLOOKUP(B63,Intercomercial!A:E,5,FALSE)</f>
        <v>0</v>
      </c>
      <c r="I63" s="47" t="str">
        <f t="shared" si="0"/>
        <v>Sin ofertas</v>
      </c>
      <c r="J63" s="47">
        <f t="array" ref="J63">MIN(IF(F63:H63&gt;0,F63:H63))</f>
        <v>0</v>
      </c>
      <c r="K63" s="47"/>
      <c r="L63" s="47" t="str">
        <f t="shared" si="1"/>
        <v>NO HAY OFERTAS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55">
        <f t="shared" si="2"/>
        <v>0</v>
      </c>
      <c r="W63" s="55">
        <f t="shared" si="3"/>
        <v>0</v>
      </c>
      <c r="X63" s="55">
        <f t="shared" si="4"/>
        <v>0</v>
      </c>
      <c r="Y63" s="55">
        <f t="shared" si="5"/>
        <v>0</v>
      </c>
      <c r="Z63" s="47" t="str">
        <f t="shared" si="6"/>
        <v>SI</v>
      </c>
      <c r="AA63" s="47" t="s">
        <v>715</v>
      </c>
    </row>
    <row r="64" spans="1:27">
      <c r="A64" s="47"/>
      <c r="B64" s="51">
        <v>62</v>
      </c>
      <c r="C64" s="56" t="s">
        <v>63</v>
      </c>
      <c r="D64" s="53">
        <v>300</v>
      </c>
      <c r="E64" s="54">
        <v>2884</v>
      </c>
      <c r="F64" s="47">
        <f>VLOOKUP(B64,Discolmedica!B:G,6,FALSE)</f>
        <v>2884</v>
      </c>
      <c r="G64" s="47">
        <f>VLOOKUP(B64,Disprofarma!A:G,6,FALSE)</f>
        <v>2820</v>
      </c>
      <c r="H64" s="47">
        <f>VLOOKUP(B64,Intercomercial!A:E,5,FALSE)</f>
        <v>2200</v>
      </c>
      <c r="I64" s="47" t="str">
        <f t="shared" si="0"/>
        <v>Con ofertas</v>
      </c>
      <c r="J64" s="47">
        <f t="array" ref="J64">MIN(IF(F64:H64&gt;0,F64:H64))</f>
        <v>2200</v>
      </c>
      <c r="K64" s="47"/>
      <c r="L64" s="47" t="str">
        <f t="shared" si="1"/>
        <v>NO</v>
      </c>
      <c r="M64" s="55">
        <f t="shared" ref="M64:M66" si="19">IF(F64=0,0,(600*J64)/F64)</f>
        <v>457.69764216366156</v>
      </c>
      <c r="N64" s="47">
        <v>200</v>
      </c>
      <c r="O64" s="47">
        <v>200</v>
      </c>
      <c r="P64" s="55">
        <f t="shared" ref="P64:P65" si="20">IF(G64=0,0,(600*J64)/G64)</f>
        <v>468.08510638297872</v>
      </c>
      <c r="Q64" s="47">
        <v>200</v>
      </c>
      <c r="R64" s="47">
        <v>200</v>
      </c>
      <c r="S64" s="55">
        <f>IF(H64=0,0,(600*J64)/H64)</f>
        <v>600</v>
      </c>
      <c r="T64" s="47">
        <v>200</v>
      </c>
      <c r="U64" s="47">
        <v>200</v>
      </c>
      <c r="V64" s="55">
        <f t="shared" si="2"/>
        <v>857.69764216366161</v>
      </c>
      <c r="W64" s="55">
        <f t="shared" si="3"/>
        <v>868.08510638297867</v>
      </c>
      <c r="X64" s="55">
        <f t="shared" si="4"/>
        <v>1000</v>
      </c>
      <c r="Y64" s="55">
        <f t="shared" si="5"/>
        <v>1000</v>
      </c>
      <c r="Z64" s="47" t="str">
        <f t="shared" si="6"/>
        <v>NO</v>
      </c>
      <c r="AA64" s="47" t="str">
        <f t="shared" si="7"/>
        <v>Intercomercial</v>
      </c>
    </row>
    <row r="65" spans="1:27">
      <c r="A65" s="47"/>
      <c r="B65" s="51">
        <v>63</v>
      </c>
      <c r="C65" s="56" t="s">
        <v>64</v>
      </c>
      <c r="D65" s="53">
        <v>1200</v>
      </c>
      <c r="E65" s="54">
        <v>2780</v>
      </c>
      <c r="F65" s="47">
        <f>VLOOKUP(B65,Discolmedica!B:G,6,FALSE)</f>
        <v>2780</v>
      </c>
      <c r="G65" s="47">
        <f>VLOOKUP(B65,Disprofarma!A:G,6,FALSE)</f>
        <v>2663</v>
      </c>
      <c r="H65" s="47">
        <f>VLOOKUP(B65,Intercomercial!A:E,5,FALSE)</f>
        <v>2200</v>
      </c>
      <c r="I65" s="47" t="str">
        <f t="shared" si="0"/>
        <v>Con ofertas</v>
      </c>
      <c r="J65" s="47">
        <f t="array" ref="J65">MIN(IF(F65:H65&gt;0,F65:H65))</f>
        <v>2200</v>
      </c>
      <c r="K65" s="47"/>
      <c r="L65" s="47" t="str">
        <f t="shared" si="1"/>
        <v>NO</v>
      </c>
      <c r="M65" s="55">
        <f t="shared" si="19"/>
        <v>474.8201438848921</v>
      </c>
      <c r="N65" s="47">
        <v>200</v>
      </c>
      <c r="O65" s="47">
        <v>200</v>
      </c>
      <c r="P65" s="55">
        <f t="shared" si="20"/>
        <v>495.68156214795346</v>
      </c>
      <c r="Q65" s="47">
        <v>200</v>
      </c>
      <c r="R65" s="47">
        <v>200</v>
      </c>
      <c r="S65" s="55">
        <f>IF(H65=0,0,(600*J65)/H65)</f>
        <v>600</v>
      </c>
      <c r="T65" s="47">
        <v>200</v>
      </c>
      <c r="U65" s="47">
        <v>200</v>
      </c>
      <c r="V65" s="55">
        <f t="shared" si="2"/>
        <v>874.8201438848921</v>
      </c>
      <c r="W65" s="55">
        <f t="shared" si="3"/>
        <v>895.6815621479534</v>
      </c>
      <c r="X65" s="55">
        <f t="shared" si="4"/>
        <v>1000</v>
      </c>
      <c r="Y65" s="55">
        <f t="shared" si="5"/>
        <v>1000</v>
      </c>
      <c r="Z65" s="47" t="str">
        <f t="shared" si="6"/>
        <v>NO</v>
      </c>
      <c r="AA65" s="47" t="str">
        <f t="shared" si="7"/>
        <v>Intercomercial</v>
      </c>
    </row>
    <row r="66" spans="1:27">
      <c r="A66" s="47"/>
      <c r="B66" s="51">
        <v>64</v>
      </c>
      <c r="C66" s="56" t="s">
        <v>65</v>
      </c>
      <c r="D66" s="53">
        <v>200</v>
      </c>
      <c r="E66" s="54">
        <v>10300</v>
      </c>
      <c r="F66" s="47">
        <f>VLOOKUP(B66,Discolmedica!B:G,6,FALSE)</f>
        <v>10019</v>
      </c>
      <c r="G66" s="47">
        <f>VLOOKUP(B66,Disprofarma!A:G,6,FALSE)</f>
        <v>0</v>
      </c>
      <c r="H66" s="47">
        <f>VLOOKUP(B66,Intercomercial!A:E,5,FALSE)</f>
        <v>10290</v>
      </c>
      <c r="I66" s="47" t="str">
        <f t="shared" si="0"/>
        <v>Con ofertas</v>
      </c>
      <c r="J66" s="47">
        <f t="array" ref="J66">MIN(IF(F66:H66&gt;0,F66:H66))</f>
        <v>10019</v>
      </c>
      <c r="K66" s="47"/>
      <c r="L66" s="47" t="str">
        <f t="shared" si="1"/>
        <v>NO</v>
      </c>
      <c r="M66" s="55">
        <f t="shared" si="19"/>
        <v>600</v>
      </c>
      <c r="N66" s="47">
        <v>200</v>
      </c>
      <c r="O66" s="47">
        <v>200</v>
      </c>
      <c r="P66" s="47">
        <v>0</v>
      </c>
      <c r="Q66" s="47"/>
      <c r="R66" s="47"/>
      <c r="S66" s="55">
        <f>IF(H66=0,0,(600*J66)/H66)</f>
        <v>584.19825072886294</v>
      </c>
      <c r="T66" s="47">
        <v>200</v>
      </c>
      <c r="U66" s="47">
        <v>200</v>
      </c>
      <c r="V66" s="55">
        <f t="shared" si="2"/>
        <v>1000</v>
      </c>
      <c r="W66" s="55">
        <f t="shared" si="3"/>
        <v>0</v>
      </c>
      <c r="X66" s="55">
        <f t="shared" si="4"/>
        <v>984.19825072886294</v>
      </c>
      <c r="Y66" s="55">
        <f t="shared" si="5"/>
        <v>1000</v>
      </c>
      <c r="Z66" s="47" t="str">
        <f t="shared" si="6"/>
        <v>NO</v>
      </c>
      <c r="AA66" s="47" t="str">
        <f t="shared" si="7"/>
        <v>Discolmedica</v>
      </c>
    </row>
    <row r="67" spans="1:27" ht="25.5">
      <c r="A67" s="47"/>
      <c r="B67" s="51">
        <v>65</v>
      </c>
      <c r="C67" s="56" t="s">
        <v>66</v>
      </c>
      <c r="D67" s="53">
        <v>20</v>
      </c>
      <c r="E67" s="54">
        <v>30954</v>
      </c>
      <c r="F67" s="47">
        <f>VLOOKUP(B67,Discolmedica!B:G,6,FALSE)</f>
        <v>0</v>
      </c>
      <c r="G67" s="47">
        <f>VLOOKUP(B67,Disprofarma!A:G,6,FALSE)</f>
        <v>0</v>
      </c>
      <c r="H67" s="47">
        <f>VLOOKUP(B67,Intercomercial!A:E,5,FALSE)</f>
        <v>0</v>
      </c>
      <c r="I67" s="47" t="str">
        <f t="shared" si="0"/>
        <v>Sin ofertas</v>
      </c>
      <c r="J67" s="47">
        <f t="array" ref="J67">MIN(IF(F67:H67&gt;0,F67:H67))</f>
        <v>0</v>
      </c>
      <c r="K67" s="47"/>
      <c r="L67" s="47" t="str">
        <f t="shared" si="1"/>
        <v>NO HAY OFERTAS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55">
        <f t="shared" si="2"/>
        <v>0</v>
      </c>
      <c r="W67" s="55">
        <f t="shared" si="3"/>
        <v>0</v>
      </c>
      <c r="X67" s="55">
        <f t="shared" si="4"/>
        <v>0</v>
      </c>
      <c r="Y67" s="55">
        <f t="shared" si="5"/>
        <v>0</v>
      </c>
      <c r="Z67" s="47" t="str">
        <f t="shared" si="6"/>
        <v>SI</v>
      </c>
      <c r="AA67" s="47" t="s">
        <v>715</v>
      </c>
    </row>
    <row r="68" spans="1:27">
      <c r="A68" s="47"/>
      <c r="B68" s="51">
        <v>66</v>
      </c>
      <c r="C68" s="56" t="s">
        <v>67</v>
      </c>
      <c r="D68" s="53">
        <v>1000</v>
      </c>
      <c r="E68" s="54">
        <v>41</v>
      </c>
      <c r="F68" s="47">
        <f>VLOOKUP(B68,Discolmedica!B:G,6,FALSE)</f>
        <v>41</v>
      </c>
      <c r="G68" s="47">
        <f>VLOOKUP(B68,Disprofarma!A:G,6,FALSE)</f>
        <v>40</v>
      </c>
      <c r="H68" s="47">
        <f>VLOOKUP(B68,Intercomercial!A:E,5,FALSE)</f>
        <v>0</v>
      </c>
      <c r="I68" s="47" t="str">
        <f t="shared" ref="I68:I131" si="21">IF((F68+G68+H68)&gt;0,"Con ofertas","Sin ofertas")</f>
        <v>Con ofertas</v>
      </c>
      <c r="J68" s="47">
        <f t="array" ref="J68">MIN(IF(F68:H68&gt;0,F68:H68))</f>
        <v>40</v>
      </c>
      <c r="K68" s="47"/>
      <c r="L68" s="47" t="str">
        <f t="shared" ref="L68:L131" si="22">IF(J68=0,"NO HAY OFERTAS",IF((J68/SUM(F68:H68))=1,"SI","NO"))</f>
        <v>NO</v>
      </c>
      <c r="M68" s="55">
        <f t="shared" ref="M68:M69" si="23">IF(F68=0,0,(600*J68)/F68)</f>
        <v>585.36585365853659</v>
      </c>
      <c r="N68" s="47">
        <v>200</v>
      </c>
      <c r="O68" s="47">
        <v>200</v>
      </c>
      <c r="P68" s="55">
        <f t="shared" ref="P68:P69" si="24">IF(G68=0,0,(600*J68)/G68)</f>
        <v>600</v>
      </c>
      <c r="Q68" s="47">
        <v>200</v>
      </c>
      <c r="R68" s="47">
        <v>200</v>
      </c>
      <c r="S68" s="47">
        <v>0</v>
      </c>
      <c r="T68" s="47"/>
      <c r="U68" s="47"/>
      <c r="V68" s="55">
        <f t="shared" ref="V68:V131" si="25">M68+N68+O68</f>
        <v>985.36585365853659</v>
      </c>
      <c r="W68" s="55">
        <f t="shared" ref="W68:W131" si="26">P68+Q68+R68</f>
        <v>1000</v>
      </c>
      <c r="X68" s="55">
        <f t="shared" ref="X68:X131" si="27">S68+T68+U68</f>
        <v>0</v>
      </c>
      <c r="Y68" s="55">
        <f t="shared" ref="Y68:Y131" si="28">MAX(V68:X68)</f>
        <v>1000</v>
      </c>
      <c r="Z68" s="47" t="str">
        <f t="shared" ref="Z68:Z131" si="29">IF(COUNTIF(V68:X68,MAX(V68:X68))=1,"NO","SI")</f>
        <v>NO</v>
      </c>
      <c r="AA68" s="47" t="str">
        <f t="shared" ref="AA68:AA130" si="30">IF(MATCH(Y68,V68:X68,0)=1,$V$2,IF(MATCH(Y68,V68:X68,0)=2,$W$2,IF(MATCH(Y68,V68:X68,0)=3,$X$2)))</f>
        <v>Disprofarma</v>
      </c>
    </row>
    <row r="69" spans="1:27">
      <c r="A69" s="47"/>
      <c r="B69" s="51">
        <v>67</v>
      </c>
      <c r="C69" s="56" t="s">
        <v>68</v>
      </c>
      <c r="D69" s="53">
        <v>700</v>
      </c>
      <c r="E69" s="54">
        <v>438</v>
      </c>
      <c r="F69" s="47">
        <f>VLOOKUP(B69,Discolmedica!B:G,6,FALSE)</f>
        <v>438</v>
      </c>
      <c r="G69" s="47">
        <f>VLOOKUP(B69,Disprofarma!A:G,6,FALSE)</f>
        <v>391</v>
      </c>
      <c r="H69" s="47">
        <f>VLOOKUP(B69,Intercomercial!A:E,5,FALSE)</f>
        <v>400</v>
      </c>
      <c r="I69" s="47" t="str">
        <f t="shared" si="21"/>
        <v>Con ofertas</v>
      </c>
      <c r="J69" s="47">
        <f t="array" ref="J69">MIN(IF(F69:H69&gt;0,F69:H69))</f>
        <v>391</v>
      </c>
      <c r="K69" s="47"/>
      <c r="L69" s="47" t="str">
        <f t="shared" si="22"/>
        <v>NO</v>
      </c>
      <c r="M69" s="55">
        <f t="shared" si="23"/>
        <v>535.61643835616439</v>
      </c>
      <c r="N69" s="47">
        <v>200</v>
      </c>
      <c r="O69" s="47">
        <v>200</v>
      </c>
      <c r="P69" s="55">
        <f t="shared" si="24"/>
        <v>600</v>
      </c>
      <c r="Q69" s="47">
        <v>200</v>
      </c>
      <c r="R69" s="47">
        <v>200</v>
      </c>
      <c r="S69" s="55">
        <f>IF(H69=0,0,(600*J69)/H69)</f>
        <v>586.5</v>
      </c>
      <c r="T69" s="47">
        <v>200</v>
      </c>
      <c r="U69" s="47">
        <v>200</v>
      </c>
      <c r="V69" s="55">
        <f t="shared" si="25"/>
        <v>935.61643835616439</v>
      </c>
      <c r="W69" s="55">
        <f t="shared" si="26"/>
        <v>1000</v>
      </c>
      <c r="X69" s="55">
        <f t="shared" si="27"/>
        <v>986.5</v>
      </c>
      <c r="Y69" s="55">
        <f t="shared" si="28"/>
        <v>1000</v>
      </c>
      <c r="Z69" s="47" t="str">
        <f t="shared" si="29"/>
        <v>NO</v>
      </c>
      <c r="AA69" s="47" t="str">
        <f t="shared" si="30"/>
        <v>Disprofarma</v>
      </c>
    </row>
    <row r="70" spans="1:27">
      <c r="A70" s="47"/>
      <c r="B70" s="51">
        <v>68</v>
      </c>
      <c r="C70" s="56" t="s">
        <v>69</v>
      </c>
      <c r="D70" s="53">
        <v>1200</v>
      </c>
      <c r="E70" s="54">
        <v>193</v>
      </c>
      <c r="F70" s="47">
        <f>VLOOKUP(B70,Discolmedica!B:G,6,FALSE)</f>
        <v>0</v>
      </c>
      <c r="G70" s="47">
        <f>VLOOKUP(B70,Disprofarma!A:G,6,FALSE)</f>
        <v>0</v>
      </c>
      <c r="H70" s="47">
        <f>VLOOKUP(B70,Intercomercial!A:E,5,FALSE)</f>
        <v>0</v>
      </c>
      <c r="I70" s="47" t="str">
        <f t="shared" si="21"/>
        <v>Sin ofertas</v>
      </c>
      <c r="J70" s="47">
        <f t="array" ref="J70">MIN(IF(F70:H70&gt;0,F70:H70))</f>
        <v>0</v>
      </c>
      <c r="K70" s="47"/>
      <c r="L70" s="47" t="str">
        <f t="shared" si="22"/>
        <v>NO HAY OFERTAS</v>
      </c>
      <c r="M70" s="47">
        <v>0</v>
      </c>
      <c r="N70" s="47">
        <v>0</v>
      </c>
      <c r="O70" s="47">
        <v>0</v>
      </c>
      <c r="P70" s="47">
        <v>0</v>
      </c>
      <c r="Q70" s="47">
        <v>0</v>
      </c>
      <c r="R70" s="47">
        <v>0</v>
      </c>
      <c r="S70" s="47">
        <v>0</v>
      </c>
      <c r="T70" s="47">
        <v>0</v>
      </c>
      <c r="U70" s="47">
        <v>0</v>
      </c>
      <c r="V70" s="55">
        <f t="shared" si="25"/>
        <v>0</v>
      </c>
      <c r="W70" s="55">
        <f t="shared" si="26"/>
        <v>0</v>
      </c>
      <c r="X70" s="55">
        <f t="shared" si="27"/>
        <v>0</v>
      </c>
      <c r="Y70" s="55">
        <f t="shared" si="28"/>
        <v>0</v>
      </c>
      <c r="Z70" s="47" t="str">
        <f t="shared" si="29"/>
        <v>SI</v>
      </c>
      <c r="AA70" s="47" t="s">
        <v>715</v>
      </c>
    </row>
    <row r="71" spans="1:27">
      <c r="A71" s="47"/>
      <c r="B71" s="51">
        <v>69</v>
      </c>
      <c r="C71" s="56" t="s">
        <v>70</v>
      </c>
      <c r="D71" s="53">
        <v>450</v>
      </c>
      <c r="E71" s="54">
        <v>60</v>
      </c>
      <c r="F71" s="47">
        <f>VLOOKUP(B71,Discolmedica!B:G,6,FALSE)</f>
        <v>57</v>
      </c>
      <c r="G71" s="47">
        <f>VLOOKUP(B71,Disprofarma!A:G,6,FALSE)</f>
        <v>0</v>
      </c>
      <c r="H71" s="47">
        <f>VLOOKUP(B71,Intercomercial!A:E,5,FALSE)</f>
        <v>0</v>
      </c>
      <c r="I71" s="47" t="str">
        <f t="shared" si="21"/>
        <v>Con ofertas</v>
      </c>
      <c r="J71" s="47">
        <f t="array" ref="J71">MIN(IF(F71:H71&gt;0,F71:H71))</f>
        <v>57</v>
      </c>
      <c r="K71" s="47"/>
      <c r="L71" s="47" t="str">
        <f t="shared" si="22"/>
        <v>SI</v>
      </c>
      <c r="M71" s="55">
        <f t="shared" ref="M71:M73" si="31">IF(F71=0,0,(600*J71)/F71)</f>
        <v>600</v>
      </c>
      <c r="N71" s="47">
        <v>200</v>
      </c>
      <c r="O71" s="47">
        <v>200</v>
      </c>
      <c r="P71" s="47">
        <v>0</v>
      </c>
      <c r="Q71" s="47"/>
      <c r="R71" s="47"/>
      <c r="S71" s="47">
        <v>0</v>
      </c>
      <c r="T71" s="47"/>
      <c r="U71" s="47"/>
      <c r="V71" s="55">
        <f t="shared" si="25"/>
        <v>1000</v>
      </c>
      <c r="W71" s="55">
        <f t="shared" si="26"/>
        <v>0</v>
      </c>
      <c r="X71" s="55">
        <f t="shared" si="27"/>
        <v>0</v>
      </c>
      <c r="Y71" s="55">
        <f t="shared" si="28"/>
        <v>1000</v>
      </c>
      <c r="Z71" s="47" t="str">
        <f t="shared" si="29"/>
        <v>NO</v>
      </c>
      <c r="AA71" s="47" t="str">
        <f t="shared" si="30"/>
        <v>Discolmedica</v>
      </c>
    </row>
    <row r="72" spans="1:27">
      <c r="A72" s="47"/>
      <c r="B72" s="51">
        <v>70</v>
      </c>
      <c r="C72" s="52" t="s">
        <v>71</v>
      </c>
      <c r="D72" s="53">
        <v>50</v>
      </c>
      <c r="E72" s="54">
        <v>438</v>
      </c>
      <c r="F72" s="47">
        <f>VLOOKUP(B72,Discolmedica!B:G,6,FALSE)</f>
        <v>438</v>
      </c>
      <c r="G72" s="47">
        <f>VLOOKUP(B72,Disprofarma!A:G,6,FALSE)</f>
        <v>0</v>
      </c>
      <c r="H72" s="47">
        <f>VLOOKUP(B72,Intercomercial!A:E,5,FALSE)</f>
        <v>0</v>
      </c>
      <c r="I72" s="47" t="str">
        <f t="shared" si="21"/>
        <v>Con ofertas</v>
      </c>
      <c r="J72" s="47">
        <f t="array" ref="J72">MIN(IF(F72:H72&gt;0,F72:H72))</f>
        <v>438</v>
      </c>
      <c r="K72" s="47"/>
      <c r="L72" s="47" t="str">
        <f t="shared" si="22"/>
        <v>SI</v>
      </c>
      <c r="M72" s="55">
        <f t="shared" si="31"/>
        <v>600</v>
      </c>
      <c r="N72" s="47">
        <v>200</v>
      </c>
      <c r="O72" s="47">
        <v>200</v>
      </c>
      <c r="P72" s="47">
        <v>0</v>
      </c>
      <c r="Q72" s="47"/>
      <c r="R72" s="47"/>
      <c r="S72" s="47">
        <v>0</v>
      </c>
      <c r="T72" s="47"/>
      <c r="U72" s="47"/>
      <c r="V72" s="55">
        <f t="shared" si="25"/>
        <v>1000</v>
      </c>
      <c r="W72" s="55">
        <f t="shared" si="26"/>
        <v>0</v>
      </c>
      <c r="X72" s="55">
        <f t="shared" si="27"/>
        <v>0</v>
      </c>
      <c r="Y72" s="55">
        <f t="shared" si="28"/>
        <v>1000</v>
      </c>
      <c r="Z72" s="47" t="str">
        <f t="shared" si="29"/>
        <v>NO</v>
      </c>
      <c r="AA72" s="47" t="str">
        <f t="shared" si="30"/>
        <v>Discolmedica</v>
      </c>
    </row>
    <row r="73" spans="1:27">
      <c r="A73" s="47"/>
      <c r="B73" s="51">
        <v>71</v>
      </c>
      <c r="C73" s="52" t="s">
        <v>72</v>
      </c>
      <c r="D73" s="53">
        <v>7500</v>
      </c>
      <c r="E73" s="54">
        <v>1419</v>
      </c>
      <c r="F73" s="47">
        <f>VLOOKUP(B73,Discolmedica!B:G,6,FALSE)</f>
        <v>1419</v>
      </c>
      <c r="G73" s="47">
        <f>VLOOKUP(B73,Disprofarma!A:G,6,FALSE)</f>
        <v>1381</v>
      </c>
      <c r="H73" s="47">
        <f>VLOOKUP(B73,Intercomercial!A:E,5,FALSE)</f>
        <v>0</v>
      </c>
      <c r="I73" s="47" t="str">
        <f t="shared" si="21"/>
        <v>Con ofertas</v>
      </c>
      <c r="J73" s="47">
        <f t="array" ref="J73">MIN(IF(F73:H73&gt;0,F73:H73))</f>
        <v>1381</v>
      </c>
      <c r="K73" s="47"/>
      <c r="L73" s="47" t="str">
        <f t="shared" si="22"/>
        <v>NO</v>
      </c>
      <c r="M73" s="55">
        <f t="shared" si="31"/>
        <v>583.93234672304436</v>
      </c>
      <c r="N73" s="47">
        <v>200</v>
      </c>
      <c r="O73" s="47">
        <v>200</v>
      </c>
      <c r="P73" s="55">
        <f>IF(G73=0,0,(600*J73)/G73)</f>
        <v>600</v>
      </c>
      <c r="Q73" s="47">
        <v>200</v>
      </c>
      <c r="R73" s="47">
        <v>200</v>
      </c>
      <c r="S73" s="47">
        <v>0</v>
      </c>
      <c r="T73" s="47"/>
      <c r="U73" s="47"/>
      <c r="V73" s="55">
        <f t="shared" si="25"/>
        <v>983.93234672304436</v>
      </c>
      <c r="W73" s="55">
        <f t="shared" si="26"/>
        <v>1000</v>
      </c>
      <c r="X73" s="55">
        <f t="shared" si="27"/>
        <v>0</v>
      </c>
      <c r="Y73" s="55">
        <f t="shared" si="28"/>
        <v>1000</v>
      </c>
      <c r="Z73" s="47" t="str">
        <f t="shared" si="29"/>
        <v>NO</v>
      </c>
      <c r="AA73" s="47" t="str">
        <f t="shared" si="30"/>
        <v>Disprofarma</v>
      </c>
    </row>
    <row r="74" spans="1:27">
      <c r="A74" s="47"/>
      <c r="B74" s="51">
        <v>72</v>
      </c>
      <c r="C74" s="52" t="s">
        <v>73</v>
      </c>
      <c r="D74" s="53">
        <v>7500</v>
      </c>
      <c r="E74" s="54">
        <v>577</v>
      </c>
      <c r="F74" s="47">
        <f>VLOOKUP(B74,Discolmedica!B:G,6,FALSE)</f>
        <v>0</v>
      </c>
      <c r="G74" s="47">
        <f>VLOOKUP(B74,Disprofarma!A:G,6,FALSE)</f>
        <v>0</v>
      </c>
      <c r="H74" s="47">
        <f>VLOOKUP(B74,Intercomercial!A:E,5,FALSE)</f>
        <v>1418</v>
      </c>
      <c r="I74" s="47" t="str">
        <f t="shared" si="21"/>
        <v>Con ofertas</v>
      </c>
      <c r="J74" s="47">
        <f t="array" ref="J74">MIN(IF(F74:H74&gt;0,F74:H74))</f>
        <v>1418</v>
      </c>
      <c r="K74" s="47"/>
      <c r="L74" s="47" t="str">
        <f t="shared" si="22"/>
        <v>SI</v>
      </c>
      <c r="M74" s="47">
        <v>0</v>
      </c>
      <c r="N74" s="47"/>
      <c r="O74" s="47"/>
      <c r="P74" s="47">
        <v>0</v>
      </c>
      <c r="Q74" s="47"/>
      <c r="R74" s="47"/>
      <c r="S74" s="55">
        <f>IF(H74=0,0,(600*J74)/H74)</f>
        <v>600</v>
      </c>
      <c r="T74" s="47">
        <v>200</v>
      </c>
      <c r="U74" s="47">
        <v>200</v>
      </c>
      <c r="V74" s="55">
        <f t="shared" si="25"/>
        <v>0</v>
      </c>
      <c r="W74" s="55">
        <f t="shared" si="26"/>
        <v>0</v>
      </c>
      <c r="X74" s="55">
        <f t="shared" si="27"/>
        <v>1000</v>
      </c>
      <c r="Y74" s="55">
        <f t="shared" si="28"/>
        <v>1000</v>
      </c>
      <c r="Z74" s="47" t="str">
        <f t="shared" si="29"/>
        <v>NO</v>
      </c>
      <c r="AA74" s="47" t="str">
        <f t="shared" si="30"/>
        <v>Intercomercial</v>
      </c>
    </row>
    <row r="75" spans="1:27" ht="25.5">
      <c r="A75" s="47"/>
      <c r="B75" s="51">
        <v>73</v>
      </c>
      <c r="C75" s="52" t="s">
        <v>74</v>
      </c>
      <c r="D75" s="53">
        <v>30</v>
      </c>
      <c r="E75" s="54">
        <v>47110</v>
      </c>
      <c r="F75" s="47">
        <f>VLOOKUP(B75,Discolmedica!B:G,6,FALSE)</f>
        <v>45267</v>
      </c>
      <c r="G75" s="47">
        <f>VLOOKUP(B75,Disprofarma!A:G,6,FALSE)</f>
        <v>42500</v>
      </c>
      <c r="H75" s="47">
        <f>VLOOKUP(B75,Intercomercial!A:E,5,FALSE)</f>
        <v>0</v>
      </c>
      <c r="I75" s="47" t="str">
        <f t="shared" si="21"/>
        <v>Con ofertas</v>
      </c>
      <c r="J75" s="47">
        <f t="array" ref="J75">MIN(IF(F75:H75&gt;0,F75:H75))</f>
        <v>42500</v>
      </c>
      <c r="K75" s="47"/>
      <c r="L75" s="47" t="str">
        <f t="shared" si="22"/>
        <v>NO</v>
      </c>
      <c r="M75" s="55">
        <f t="shared" ref="M75:M76" si="32">IF(F75=0,0,(600*J75)/F75)</f>
        <v>563.32427596262175</v>
      </c>
      <c r="N75" s="47">
        <v>200</v>
      </c>
      <c r="O75" s="47">
        <v>200</v>
      </c>
      <c r="P75" s="55">
        <f>IF(G75=0,0,(600*J75)/G75)</f>
        <v>600</v>
      </c>
      <c r="Q75" s="47">
        <v>200</v>
      </c>
      <c r="R75" s="47">
        <v>200</v>
      </c>
      <c r="S75" s="47">
        <v>0</v>
      </c>
      <c r="T75" s="47"/>
      <c r="U75" s="47"/>
      <c r="V75" s="55">
        <f t="shared" si="25"/>
        <v>963.32427596262175</v>
      </c>
      <c r="W75" s="55">
        <f t="shared" si="26"/>
        <v>1000</v>
      </c>
      <c r="X75" s="55">
        <f t="shared" si="27"/>
        <v>0</v>
      </c>
      <c r="Y75" s="55">
        <f t="shared" si="28"/>
        <v>1000</v>
      </c>
      <c r="Z75" s="47" t="str">
        <f t="shared" si="29"/>
        <v>NO</v>
      </c>
      <c r="AA75" s="47" t="str">
        <f t="shared" si="30"/>
        <v>Disprofarma</v>
      </c>
    </row>
    <row r="76" spans="1:27" ht="25.5">
      <c r="A76" s="47"/>
      <c r="B76" s="51">
        <v>74</v>
      </c>
      <c r="C76" s="52" t="s">
        <v>75</v>
      </c>
      <c r="D76" s="53">
        <v>200</v>
      </c>
      <c r="E76" s="54">
        <v>1200</v>
      </c>
      <c r="F76" s="47">
        <f>VLOOKUP(B76,Discolmedica!B:G,6,FALSE)</f>
        <v>919</v>
      </c>
      <c r="G76" s="47">
        <f>VLOOKUP(B76,Disprofarma!A:G,6,FALSE)</f>
        <v>0</v>
      </c>
      <c r="H76" s="47">
        <f>VLOOKUP(B76,Intercomercial!A:E,5,FALSE)</f>
        <v>0</v>
      </c>
      <c r="I76" s="47" t="str">
        <f t="shared" si="21"/>
        <v>Con ofertas</v>
      </c>
      <c r="J76" s="47">
        <f t="array" ref="J76">MIN(IF(F76:H76&gt;0,F76:H76))</f>
        <v>919</v>
      </c>
      <c r="K76" s="47"/>
      <c r="L76" s="47" t="str">
        <f t="shared" si="22"/>
        <v>SI</v>
      </c>
      <c r="M76" s="55">
        <f t="shared" si="32"/>
        <v>600</v>
      </c>
      <c r="N76" s="47">
        <v>200</v>
      </c>
      <c r="O76" s="47">
        <v>200</v>
      </c>
      <c r="P76" s="47">
        <v>0</v>
      </c>
      <c r="Q76" s="47"/>
      <c r="R76" s="47"/>
      <c r="S76" s="47">
        <v>0</v>
      </c>
      <c r="T76" s="47"/>
      <c r="U76" s="47"/>
      <c r="V76" s="55">
        <f t="shared" si="25"/>
        <v>1000</v>
      </c>
      <c r="W76" s="55">
        <f t="shared" si="26"/>
        <v>0</v>
      </c>
      <c r="X76" s="55">
        <f t="shared" si="27"/>
        <v>0</v>
      </c>
      <c r="Y76" s="55">
        <f t="shared" si="28"/>
        <v>1000</v>
      </c>
      <c r="Z76" s="47" t="str">
        <f t="shared" si="29"/>
        <v>NO</v>
      </c>
      <c r="AA76" s="47" t="str">
        <f t="shared" si="30"/>
        <v>Discolmedica</v>
      </c>
    </row>
    <row r="77" spans="1:27">
      <c r="A77" s="47"/>
      <c r="B77" s="51">
        <v>75</v>
      </c>
      <c r="C77" s="56" t="s">
        <v>76</v>
      </c>
      <c r="D77" s="53">
        <v>150</v>
      </c>
      <c r="E77" s="54">
        <v>333</v>
      </c>
      <c r="F77" s="47">
        <f>VLOOKUP(B77,Discolmedica!B:G,6,FALSE)</f>
        <v>0</v>
      </c>
      <c r="G77" s="47">
        <f>VLOOKUP(B77,Disprofarma!A:G,6,FALSE)</f>
        <v>0</v>
      </c>
      <c r="H77" s="47">
        <f>VLOOKUP(B77,Intercomercial!A:E,5,FALSE)</f>
        <v>0</v>
      </c>
      <c r="I77" s="47" t="str">
        <f t="shared" si="21"/>
        <v>Sin ofertas</v>
      </c>
      <c r="J77" s="47">
        <f t="array" ref="J77">MIN(IF(F77:H77&gt;0,F77:H77))</f>
        <v>0</v>
      </c>
      <c r="K77" s="47"/>
      <c r="L77" s="47" t="str">
        <f t="shared" si="22"/>
        <v>NO HAY OFERTAS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47">
        <v>0</v>
      </c>
      <c r="T77" s="47">
        <v>0</v>
      </c>
      <c r="U77" s="47">
        <v>0</v>
      </c>
      <c r="V77" s="55">
        <f t="shared" si="25"/>
        <v>0</v>
      </c>
      <c r="W77" s="55">
        <f t="shared" si="26"/>
        <v>0</v>
      </c>
      <c r="X77" s="55">
        <f t="shared" si="27"/>
        <v>0</v>
      </c>
      <c r="Y77" s="55">
        <f t="shared" si="28"/>
        <v>0</v>
      </c>
      <c r="Z77" s="47" t="str">
        <f t="shared" si="29"/>
        <v>SI</v>
      </c>
      <c r="AA77" s="47" t="s">
        <v>715</v>
      </c>
    </row>
    <row r="78" spans="1:27">
      <c r="A78" s="47"/>
      <c r="B78" s="51">
        <v>76</v>
      </c>
      <c r="C78" s="56" t="s">
        <v>77</v>
      </c>
      <c r="D78" s="53">
        <v>80</v>
      </c>
      <c r="E78" s="54">
        <v>12289</v>
      </c>
      <c r="F78" s="47">
        <f>VLOOKUP(B78,Discolmedica!B:G,6,FALSE)</f>
        <v>12068</v>
      </c>
      <c r="G78" s="47">
        <f>VLOOKUP(B78,Disprofarma!A:G,6,FALSE)</f>
        <v>0</v>
      </c>
      <c r="H78" s="47">
        <f>VLOOKUP(B78,Intercomercial!A:E,5,FALSE)</f>
        <v>0</v>
      </c>
      <c r="I78" s="47" t="str">
        <f t="shared" si="21"/>
        <v>Con ofertas</v>
      </c>
      <c r="J78" s="47">
        <f t="array" ref="J78">MIN(IF(F78:H78&gt;0,F78:H78))</f>
        <v>12068</v>
      </c>
      <c r="K78" s="47"/>
      <c r="L78" s="47" t="str">
        <f t="shared" si="22"/>
        <v>SI</v>
      </c>
      <c r="M78" s="55">
        <f>IF(F78=0,0,(600*J78)/F78)</f>
        <v>600</v>
      </c>
      <c r="N78" s="47">
        <v>200</v>
      </c>
      <c r="O78" s="47">
        <v>200</v>
      </c>
      <c r="P78" s="47">
        <v>0</v>
      </c>
      <c r="Q78" s="47"/>
      <c r="R78" s="47"/>
      <c r="S78" s="47">
        <v>0</v>
      </c>
      <c r="T78" s="47"/>
      <c r="U78" s="47"/>
      <c r="V78" s="55">
        <f t="shared" si="25"/>
        <v>1000</v>
      </c>
      <c r="W78" s="55">
        <f t="shared" si="26"/>
        <v>0</v>
      </c>
      <c r="X78" s="55">
        <f t="shared" si="27"/>
        <v>0</v>
      </c>
      <c r="Y78" s="55">
        <f t="shared" si="28"/>
        <v>1000</v>
      </c>
      <c r="Z78" s="47" t="str">
        <f t="shared" si="29"/>
        <v>NO</v>
      </c>
      <c r="AA78" s="47" t="str">
        <f t="shared" si="30"/>
        <v>Discolmedica</v>
      </c>
    </row>
    <row r="79" spans="1:27">
      <c r="A79" s="47"/>
      <c r="B79" s="51">
        <v>77</v>
      </c>
      <c r="C79" s="56" t="s">
        <v>78</v>
      </c>
      <c r="D79" s="53">
        <v>200</v>
      </c>
      <c r="E79" s="54">
        <v>24</v>
      </c>
      <c r="F79" s="47">
        <f>VLOOKUP(B79,Discolmedica!B:G,6,FALSE)</f>
        <v>0</v>
      </c>
      <c r="G79" s="47">
        <f>VLOOKUP(B79,Disprofarma!A:G,6,FALSE)</f>
        <v>0</v>
      </c>
      <c r="H79" s="47">
        <f>VLOOKUP(B79,Intercomercial!A:E,5,FALSE)</f>
        <v>0</v>
      </c>
      <c r="I79" s="47" t="str">
        <f t="shared" si="21"/>
        <v>Sin ofertas</v>
      </c>
      <c r="J79" s="47">
        <f t="array" ref="J79">MIN(IF(F79:H79&gt;0,F79:H79))</f>
        <v>0</v>
      </c>
      <c r="K79" s="47"/>
      <c r="L79" s="47" t="str">
        <f t="shared" si="22"/>
        <v>NO HAY OFERTAS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47">
        <v>0</v>
      </c>
      <c r="T79" s="47">
        <v>0</v>
      </c>
      <c r="U79" s="47">
        <v>0</v>
      </c>
      <c r="V79" s="55">
        <f t="shared" si="25"/>
        <v>0</v>
      </c>
      <c r="W79" s="55">
        <f t="shared" si="26"/>
        <v>0</v>
      </c>
      <c r="X79" s="55">
        <f t="shared" si="27"/>
        <v>0</v>
      </c>
      <c r="Y79" s="55">
        <f t="shared" si="28"/>
        <v>0</v>
      </c>
      <c r="Z79" s="47" t="str">
        <f t="shared" si="29"/>
        <v>SI</v>
      </c>
      <c r="AA79" s="47" t="s">
        <v>715</v>
      </c>
    </row>
    <row r="80" spans="1:27">
      <c r="A80" s="47"/>
      <c r="B80" s="51">
        <v>78</v>
      </c>
      <c r="C80" s="56" t="s">
        <v>79</v>
      </c>
      <c r="D80" s="53">
        <v>240</v>
      </c>
      <c r="E80" s="54">
        <v>11463</v>
      </c>
      <c r="F80" s="47">
        <f>VLOOKUP(B80,Discolmedica!B:G,6,FALSE)</f>
        <v>0</v>
      </c>
      <c r="G80" s="47">
        <f>VLOOKUP(B80,Disprofarma!A:G,6,FALSE)</f>
        <v>11328</v>
      </c>
      <c r="H80" s="47">
        <f>VLOOKUP(B80,Intercomercial!A:E,5,FALSE)</f>
        <v>0</v>
      </c>
      <c r="I80" s="47" t="str">
        <f t="shared" si="21"/>
        <v>Con ofertas</v>
      </c>
      <c r="J80" s="47">
        <f t="array" ref="J80">MIN(IF(F80:H80&gt;0,F80:H80))</f>
        <v>11328</v>
      </c>
      <c r="K80" s="47"/>
      <c r="L80" s="47" t="str">
        <f t="shared" si="22"/>
        <v>SI</v>
      </c>
      <c r="M80" s="47">
        <v>0</v>
      </c>
      <c r="N80" s="47"/>
      <c r="O80" s="47"/>
      <c r="P80" s="55">
        <f>IF(G80=0,0,(600*J80)/G80)</f>
        <v>600</v>
      </c>
      <c r="Q80" s="47">
        <v>200</v>
      </c>
      <c r="R80" s="47">
        <v>200</v>
      </c>
      <c r="S80" s="47">
        <v>0</v>
      </c>
      <c r="T80" s="47"/>
      <c r="U80" s="47"/>
      <c r="V80" s="55">
        <f t="shared" si="25"/>
        <v>0</v>
      </c>
      <c r="W80" s="55">
        <f t="shared" si="26"/>
        <v>1000</v>
      </c>
      <c r="X80" s="55">
        <f t="shared" si="27"/>
        <v>0</v>
      </c>
      <c r="Y80" s="55">
        <f t="shared" si="28"/>
        <v>1000</v>
      </c>
      <c r="Z80" s="47" t="str">
        <f t="shared" si="29"/>
        <v>NO</v>
      </c>
      <c r="AA80" s="47" t="str">
        <f t="shared" si="30"/>
        <v>Disprofarma</v>
      </c>
    </row>
    <row r="81" spans="1:27">
      <c r="A81" s="47"/>
      <c r="B81" s="51">
        <v>79</v>
      </c>
      <c r="C81" s="56" t="s">
        <v>80</v>
      </c>
      <c r="D81" s="53">
        <v>100</v>
      </c>
      <c r="E81" s="54">
        <v>6739</v>
      </c>
      <c r="F81" s="47">
        <f>VLOOKUP(B81,Discolmedica!B:G,6,FALSE)</f>
        <v>6057</v>
      </c>
      <c r="G81" s="47">
        <f>VLOOKUP(B81,Disprofarma!A:G,6,FALSE)</f>
        <v>0</v>
      </c>
      <c r="H81" s="47">
        <f>VLOOKUP(B81,Intercomercial!A:E,5,FALSE)</f>
        <v>0</v>
      </c>
      <c r="I81" s="47" t="str">
        <f t="shared" si="21"/>
        <v>Con ofertas</v>
      </c>
      <c r="J81" s="47">
        <f t="array" ref="J81">MIN(IF(F81:H81&gt;0,F81:H81))</f>
        <v>6057</v>
      </c>
      <c r="K81" s="47"/>
      <c r="L81" s="47" t="str">
        <f t="shared" si="22"/>
        <v>SI</v>
      </c>
      <c r="M81" s="55">
        <f t="shared" ref="M81:M84" si="33">IF(F81=0,0,(600*J81)/F81)</f>
        <v>600</v>
      </c>
      <c r="N81" s="47">
        <v>200</v>
      </c>
      <c r="O81" s="47">
        <v>200</v>
      </c>
      <c r="P81" s="47">
        <v>0</v>
      </c>
      <c r="Q81" s="47"/>
      <c r="R81" s="47"/>
      <c r="S81" s="47">
        <v>0</v>
      </c>
      <c r="T81" s="47"/>
      <c r="U81" s="47"/>
      <c r="V81" s="55">
        <f t="shared" si="25"/>
        <v>1000</v>
      </c>
      <c r="W81" s="55">
        <f t="shared" si="26"/>
        <v>0</v>
      </c>
      <c r="X81" s="55">
        <f t="shared" si="27"/>
        <v>0</v>
      </c>
      <c r="Y81" s="55">
        <f t="shared" si="28"/>
        <v>1000</v>
      </c>
      <c r="Z81" s="47" t="str">
        <f t="shared" si="29"/>
        <v>NO</v>
      </c>
      <c r="AA81" s="47" t="str">
        <f t="shared" si="30"/>
        <v>Discolmedica</v>
      </c>
    </row>
    <row r="82" spans="1:27">
      <c r="A82" s="47"/>
      <c r="B82" s="51">
        <v>80</v>
      </c>
      <c r="C82" s="56" t="s">
        <v>81</v>
      </c>
      <c r="D82" s="53">
        <v>450</v>
      </c>
      <c r="E82" s="54">
        <v>83</v>
      </c>
      <c r="F82" s="47">
        <f>VLOOKUP(B82,Discolmedica!B:G,6,FALSE)</f>
        <v>83</v>
      </c>
      <c r="G82" s="47">
        <f>VLOOKUP(B82,Disprofarma!A:G,6,FALSE)</f>
        <v>0</v>
      </c>
      <c r="H82" s="47">
        <f>VLOOKUP(B82,Intercomercial!A:E,5,FALSE)</f>
        <v>0</v>
      </c>
      <c r="I82" s="47" t="str">
        <f t="shared" si="21"/>
        <v>Con ofertas</v>
      </c>
      <c r="J82" s="47">
        <f t="array" ref="J82">MIN(IF(F82:H82&gt;0,F82:H82))</f>
        <v>83</v>
      </c>
      <c r="K82" s="47"/>
      <c r="L82" s="47" t="str">
        <f t="shared" si="22"/>
        <v>SI</v>
      </c>
      <c r="M82" s="55">
        <f t="shared" si="33"/>
        <v>600</v>
      </c>
      <c r="N82" s="47">
        <v>200</v>
      </c>
      <c r="O82" s="47">
        <v>200</v>
      </c>
      <c r="P82" s="47">
        <v>0</v>
      </c>
      <c r="Q82" s="47"/>
      <c r="R82" s="47"/>
      <c r="S82" s="47">
        <v>0</v>
      </c>
      <c r="T82" s="47"/>
      <c r="U82" s="47"/>
      <c r="V82" s="55">
        <f t="shared" si="25"/>
        <v>1000</v>
      </c>
      <c r="W82" s="55">
        <f t="shared" si="26"/>
        <v>0</v>
      </c>
      <c r="X82" s="55">
        <f t="shared" si="27"/>
        <v>0</v>
      </c>
      <c r="Y82" s="55">
        <f t="shared" si="28"/>
        <v>1000</v>
      </c>
      <c r="Z82" s="47" t="str">
        <f t="shared" si="29"/>
        <v>NO</v>
      </c>
      <c r="AA82" s="47" t="str">
        <f t="shared" si="30"/>
        <v>Discolmedica</v>
      </c>
    </row>
    <row r="83" spans="1:27" ht="25.5">
      <c r="A83" s="47"/>
      <c r="B83" s="51">
        <v>81</v>
      </c>
      <c r="C83" s="56" t="s">
        <v>82</v>
      </c>
      <c r="D83" s="53">
        <v>100</v>
      </c>
      <c r="E83" s="54">
        <v>165985</v>
      </c>
      <c r="F83" s="47">
        <f>VLOOKUP(B83,Discolmedica!B:G,6,FALSE)</f>
        <v>156164</v>
      </c>
      <c r="G83" s="47">
        <f>VLOOKUP(B83,Disprofarma!A:G,6,FALSE)</f>
        <v>0</v>
      </c>
      <c r="H83" s="47">
        <f>VLOOKUP(B83,Intercomercial!A:E,5,FALSE)</f>
        <v>0</v>
      </c>
      <c r="I83" s="47" t="str">
        <f t="shared" si="21"/>
        <v>Con ofertas</v>
      </c>
      <c r="J83" s="47">
        <f t="array" ref="J83">MIN(IF(F83:H83&gt;0,F83:H83))</f>
        <v>156164</v>
      </c>
      <c r="K83" s="47"/>
      <c r="L83" s="47" t="str">
        <f t="shared" si="22"/>
        <v>SI</v>
      </c>
      <c r="M83" s="55">
        <f t="shared" si="33"/>
        <v>600</v>
      </c>
      <c r="N83" s="47">
        <v>200</v>
      </c>
      <c r="O83" s="47">
        <v>200</v>
      </c>
      <c r="P83" s="47">
        <v>0</v>
      </c>
      <c r="Q83" s="47"/>
      <c r="R83" s="47"/>
      <c r="S83" s="47">
        <v>0</v>
      </c>
      <c r="T83" s="47"/>
      <c r="U83" s="47"/>
      <c r="V83" s="55">
        <f t="shared" si="25"/>
        <v>1000</v>
      </c>
      <c r="W83" s="55">
        <f t="shared" si="26"/>
        <v>0</v>
      </c>
      <c r="X83" s="55">
        <f t="shared" si="27"/>
        <v>0</v>
      </c>
      <c r="Y83" s="55">
        <f t="shared" si="28"/>
        <v>1000</v>
      </c>
      <c r="Z83" s="47" t="str">
        <f t="shared" si="29"/>
        <v>NO</v>
      </c>
      <c r="AA83" s="47" t="str">
        <f t="shared" si="30"/>
        <v>Discolmedica</v>
      </c>
    </row>
    <row r="84" spans="1:27">
      <c r="A84" s="47"/>
      <c r="B84" s="51">
        <v>82</v>
      </c>
      <c r="C84" s="56" t="s">
        <v>83</v>
      </c>
      <c r="D84" s="53">
        <v>100</v>
      </c>
      <c r="E84" s="54">
        <v>2307</v>
      </c>
      <c r="F84" s="47">
        <f>VLOOKUP(B84,Discolmedica!B:G,6,FALSE)</f>
        <v>2302</v>
      </c>
      <c r="G84" s="47">
        <f>VLOOKUP(B84,Disprofarma!A:G,6,FALSE)</f>
        <v>0</v>
      </c>
      <c r="H84" s="47">
        <f>VLOOKUP(B84,Intercomercial!A:E,5,FALSE)</f>
        <v>0</v>
      </c>
      <c r="I84" s="47" t="str">
        <f t="shared" si="21"/>
        <v>Con ofertas</v>
      </c>
      <c r="J84" s="47">
        <f t="array" ref="J84">MIN(IF(F84:H84&gt;0,F84:H84))</f>
        <v>2302</v>
      </c>
      <c r="K84" s="47"/>
      <c r="L84" s="47" t="str">
        <f t="shared" si="22"/>
        <v>SI</v>
      </c>
      <c r="M84" s="55">
        <f t="shared" si="33"/>
        <v>600</v>
      </c>
      <c r="N84" s="47">
        <v>200</v>
      </c>
      <c r="O84" s="47">
        <v>200</v>
      </c>
      <c r="P84" s="47">
        <v>0</v>
      </c>
      <c r="Q84" s="47"/>
      <c r="R84" s="47"/>
      <c r="S84" s="47">
        <v>0</v>
      </c>
      <c r="T84" s="47"/>
      <c r="U84" s="47"/>
      <c r="V84" s="55">
        <f t="shared" si="25"/>
        <v>1000</v>
      </c>
      <c r="W84" s="55">
        <f t="shared" si="26"/>
        <v>0</v>
      </c>
      <c r="X84" s="55">
        <f t="shared" si="27"/>
        <v>0</v>
      </c>
      <c r="Y84" s="55">
        <f t="shared" si="28"/>
        <v>1000</v>
      </c>
      <c r="Z84" s="47" t="str">
        <f t="shared" si="29"/>
        <v>NO</v>
      </c>
      <c r="AA84" s="47" t="str">
        <f t="shared" si="30"/>
        <v>Discolmedica</v>
      </c>
    </row>
    <row r="85" spans="1:27">
      <c r="A85" s="47"/>
      <c r="B85" s="51">
        <v>83</v>
      </c>
      <c r="C85" s="56" t="s">
        <v>84</v>
      </c>
      <c r="D85" s="53">
        <v>800</v>
      </c>
      <c r="E85" s="54">
        <v>1500</v>
      </c>
      <c r="F85" s="47">
        <f>VLOOKUP(B85,Discolmedica!B:G,6,FALSE)</f>
        <v>0</v>
      </c>
      <c r="G85" s="47">
        <f>VLOOKUP(B85,Disprofarma!A:G,6,FALSE)</f>
        <v>0</v>
      </c>
      <c r="H85" s="47">
        <f>VLOOKUP(B85,Intercomercial!A:E,5,FALSE)</f>
        <v>0</v>
      </c>
      <c r="I85" s="47" t="str">
        <f t="shared" si="21"/>
        <v>Sin ofertas</v>
      </c>
      <c r="J85" s="47">
        <f t="array" ref="J85">MIN(IF(F85:H85&gt;0,F85:H85))</f>
        <v>0</v>
      </c>
      <c r="K85" s="47"/>
      <c r="L85" s="47" t="str">
        <f t="shared" si="22"/>
        <v>NO HAY OFERTAS</v>
      </c>
      <c r="M85" s="47">
        <v>0</v>
      </c>
      <c r="N85" s="47">
        <v>0</v>
      </c>
      <c r="O85" s="47">
        <v>0</v>
      </c>
      <c r="P85" s="47">
        <v>0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55">
        <f t="shared" si="25"/>
        <v>0</v>
      </c>
      <c r="W85" s="55">
        <f t="shared" si="26"/>
        <v>0</v>
      </c>
      <c r="X85" s="55">
        <f t="shared" si="27"/>
        <v>0</v>
      </c>
      <c r="Y85" s="55">
        <f t="shared" si="28"/>
        <v>0</v>
      </c>
      <c r="Z85" s="47" t="str">
        <f t="shared" si="29"/>
        <v>SI</v>
      </c>
      <c r="AA85" s="47" t="s">
        <v>715</v>
      </c>
    </row>
    <row r="86" spans="1:27">
      <c r="A86" s="47"/>
      <c r="B86" s="51">
        <v>84</v>
      </c>
      <c r="C86" s="56" t="s">
        <v>85</v>
      </c>
      <c r="D86" s="53">
        <v>6000</v>
      </c>
      <c r="E86" s="54">
        <v>4075</v>
      </c>
      <c r="F86" s="47">
        <f>VLOOKUP(B86,Discolmedica!B:G,6,FALSE)</f>
        <v>0</v>
      </c>
      <c r="G86" s="47">
        <f>VLOOKUP(B86,Disprofarma!A:G,6,FALSE)</f>
        <v>0</v>
      </c>
      <c r="H86" s="47">
        <f>VLOOKUP(B86,Intercomercial!A:E,5,FALSE)</f>
        <v>0</v>
      </c>
      <c r="I86" s="47" t="str">
        <f t="shared" si="21"/>
        <v>Sin ofertas</v>
      </c>
      <c r="J86" s="47">
        <f t="array" ref="J86">MIN(IF(F86:H86&gt;0,F86:H86))</f>
        <v>0</v>
      </c>
      <c r="K86" s="47"/>
      <c r="L86" s="47" t="str">
        <f t="shared" si="22"/>
        <v>NO HAY OFERTAS</v>
      </c>
      <c r="M86" s="47">
        <v>0</v>
      </c>
      <c r="N86" s="47">
        <v>0</v>
      </c>
      <c r="O86" s="47">
        <v>0</v>
      </c>
      <c r="P86" s="47">
        <v>0</v>
      </c>
      <c r="Q86" s="47">
        <v>0</v>
      </c>
      <c r="R86" s="47">
        <v>0</v>
      </c>
      <c r="S86" s="47">
        <v>0</v>
      </c>
      <c r="T86" s="47">
        <v>0</v>
      </c>
      <c r="U86" s="47">
        <v>0</v>
      </c>
      <c r="V86" s="55">
        <f t="shared" si="25"/>
        <v>0</v>
      </c>
      <c r="W86" s="55">
        <f t="shared" si="26"/>
        <v>0</v>
      </c>
      <c r="X86" s="55">
        <f t="shared" si="27"/>
        <v>0</v>
      </c>
      <c r="Y86" s="55">
        <f t="shared" si="28"/>
        <v>0</v>
      </c>
      <c r="Z86" s="47" t="str">
        <f t="shared" si="29"/>
        <v>SI</v>
      </c>
      <c r="AA86" s="47" t="s">
        <v>715</v>
      </c>
    </row>
    <row r="87" spans="1:27">
      <c r="A87" s="47"/>
      <c r="B87" s="51">
        <v>85</v>
      </c>
      <c r="C87" s="56" t="s">
        <v>86</v>
      </c>
      <c r="D87" s="53">
        <v>100</v>
      </c>
      <c r="E87" s="54">
        <v>1136</v>
      </c>
      <c r="F87" s="47">
        <f>VLOOKUP(B87,Discolmedica!B:G,6,FALSE)</f>
        <v>0</v>
      </c>
      <c r="G87" s="47">
        <f>VLOOKUP(B87,Disprofarma!A:G,6,FALSE)</f>
        <v>0</v>
      </c>
      <c r="H87" s="47">
        <f>VLOOKUP(B87,Intercomercial!A:E,5,FALSE)</f>
        <v>0</v>
      </c>
      <c r="I87" s="47" t="str">
        <f t="shared" si="21"/>
        <v>Sin ofertas</v>
      </c>
      <c r="J87" s="47">
        <f t="array" ref="J87">MIN(IF(F87:H87&gt;0,F87:H87))</f>
        <v>0</v>
      </c>
      <c r="K87" s="47"/>
      <c r="L87" s="47" t="str">
        <f t="shared" si="22"/>
        <v>NO HAY OFERTAS</v>
      </c>
      <c r="M87" s="47">
        <v>0</v>
      </c>
      <c r="N87" s="47">
        <v>0</v>
      </c>
      <c r="O87" s="47">
        <v>0</v>
      </c>
      <c r="P87" s="47">
        <v>0</v>
      </c>
      <c r="Q87" s="47">
        <v>0</v>
      </c>
      <c r="R87" s="47">
        <v>0</v>
      </c>
      <c r="S87" s="47">
        <v>0</v>
      </c>
      <c r="T87" s="47">
        <v>0</v>
      </c>
      <c r="U87" s="47">
        <v>0</v>
      </c>
      <c r="V87" s="55">
        <f t="shared" si="25"/>
        <v>0</v>
      </c>
      <c r="W87" s="55">
        <f t="shared" si="26"/>
        <v>0</v>
      </c>
      <c r="X87" s="55">
        <f t="shared" si="27"/>
        <v>0</v>
      </c>
      <c r="Y87" s="55">
        <f t="shared" si="28"/>
        <v>0</v>
      </c>
      <c r="Z87" s="47" t="str">
        <f t="shared" si="29"/>
        <v>SI</v>
      </c>
      <c r="AA87" s="47" t="s">
        <v>715</v>
      </c>
    </row>
    <row r="88" spans="1:27">
      <c r="A88" s="47"/>
      <c r="B88" s="51">
        <v>86</v>
      </c>
      <c r="C88" s="56" t="s">
        <v>87</v>
      </c>
      <c r="D88" s="53">
        <v>50</v>
      </c>
      <c r="E88" s="54">
        <v>156</v>
      </c>
      <c r="F88" s="47">
        <f>VLOOKUP(B88,Discolmedica!B:G,6,FALSE)</f>
        <v>0</v>
      </c>
      <c r="G88" s="47">
        <f>VLOOKUP(B88,Disprofarma!A:G,6,FALSE)</f>
        <v>0</v>
      </c>
      <c r="H88" s="47">
        <f>VLOOKUP(B88,Intercomercial!A:E,5,FALSE)</f>
        <v>0</v>
      </c>
      <c r="I88" s="47" t="str">
        <f t="shared" si="21"/>
        <v>Sin ofertas</v>
      </c>
      <c r="J88" s="47">
        <f t="array" ref="J88">MIN(IF(F88:H88&gt;0,F88:H88))</f>
        <v>0</v>
      </c>
      <c r="K88" s="47"/>
      <c r="L88" s="47" t="str">
        <f t="shared" si="22"/>
        <v>NO HAY OFERTAS</v>
      </c>
      <c r="M88" s="47">
        <v>0</v>
      </c>
      <c r="N88" s="47">
        <v>0</v>
      </c>
      <c r="O88" s="47">
        <v>0</v>
      </c>
      <c r="P88" s="47">
        <v>0</v>
      </c>
      <c r="Q88" s="47">
        <v>0</v>
      </c>
      <c r="R88" s="47">
        <v>0</v>
      </c>
      <c r="S88" s="47">
        <v>0</v>
      </c>
      <c r="T88" s="47">
        <v>0</v>
      </c>
      <c r="U88" s="47">
        <v>0</v>
      </c>
      <c r="V88" s="55">
        <f t="shared" si="25"/>
        <v>0</v>
      </c>
      <c r="W88" s="55">
        <f t="shared" si="26"/>
        <v>0</v>
      </c>
      <c r="X88" s="55">
        <f t="shared" si="27"/>
        <v>0</v>
      </c>
      <c r="Y88" s="55">
        <f t="shared" si="28"/>
        <v>0</v>
      </c>
      <c r="Z88" s="47" t="str">
        <f t="shared" si="29"/>
        <v>SI</v>
      </c>
      <c r="AA88" s="47" t="s">
        <v>715</v>
      </c>
    </row>
    <row r="89" spans="1:27">
      <c r="A89" s="47"/>
      <c r="B89" s="51">
        <v>87</v>
      </c>
      <c r="C89" s="56" t="s">
        <v>88</v>
      </c>
      <c r="D89" s="53">
        <v>250</v>
      </c>
      <c r="E89" s="54">
        <v>10000</v>
      </c>
      <c r="F89" s="47">
        <f>VLOOKUP(B89,Discolmedica!B:G,6,FALSE)</f>
        <v>9722</v>
      </c>
      <c r="G89" s="47">
        <f>VLOOKUP(B89,Disprofarma!A:G,6,FALSE)</f>
        <v>0</v>
      </c>
      <c r="H89" s="47">
        <f>VLOOKUP(B89,Intercomercial!A:E,5,FALSE)</f>
        <v>0</v>
      </c>
      <c r="I89" s="47" t="str">
        <f t="shared" si="21"/>
        <v>Con ofertas</v>
      </c>
      <c r="J89" s="47">
        <f t="array" ref="J89">MIN(IF(F89:H89&gt;0,F89:H89))</f>
        <v>9722</v>
      </c>
      <c r="K89" s="47"/>
      <c r="L89" s="47" t="str">
        <f t="shared" si="22"/>
        <v>SI</v>
      </c>
      <c r="M89" s="55">
        <f>IF(F89=0,0,(600*J89)/F89)</f>
        <v>600</v>
      </c>
      <c r="N89" s="47">
        <v>200</v>
      </c>
      <c r="O89" s="47">
        <v>200</v>
      </c>
      <c r="P89" s="47">
        <v>0</v>
      </c>
      <c r="Q89" s="47"/>
      <c r="R89" s="47"/>
      <c r="S89" s="47">
        <v>0</v>
      </c>
      <c r="T89" s="47"/>
      <c r="U89" s="47"/>
      <c r="V89" s="55">
        <f t="shared" si="25"/>
        <v>1000</v>
      </c>
      <c r="W89" s="55">
        <f t="shared" si="26"/>
        <v>0</v>
      </c>
      <c r="X89" s="55">
        <f t="shared" si="27"/>
        <v>0</v>
      </c>
      <c r="Y89" s="55">
        <f t="shared" si="28"/>
        <v>1000</v>
      </c>
      <c r="Z89" s="47" t="str">
        <f t="shared" si="29"/>
        <v>NO</v>
      </c>
      <c r="AA89" s="47" t="str">
        <f t="shared" si="30"/>
        <v>Discolmedica</v>
      </c>
    </row>
    <row r="90" spans="1:27">
      <c r="A90" s="47"/>
      <c r="B90" s="51">
        <v>88</v>
      </c>
      <c r="C90" s="56" t="s">
        <v>89</v>
      </c>
      <c r="D90" s="53">
        <v>20</v>
      </c>
      <c r="E90" s="54">
        <v>52</v>
      </c>
      <c r="F90" s="47">
        <f>VLOOKUP(B90,Discolmedica!B:G,6,FALSE)</f>
        <v>0</v>
      </c>
      <c r="G90" s="47">
        <f>VLOOKUP(B90,Disprofarma!A:G,6,FALSE)</f>
        <v>0</v>
      </c>
      <c r="H90" s="47">
        <f>VLOOKUP(B90,Intercomercial!A:E,5,FALSE)</f>
        <v>0</v>
      </c>
      <c r="I90" s="47" t="str">
        <f t="shared" si="21"/>
        <v>Sin ofertas</v>
      </c>
      <c r="J90" s="47">
        <f t="array" ref="J90">MIN(IF(F90:H90&gt;0,F90:H90))</f>
        <v>0</v>
      </c>
      <c r="K90" s="47"/>
      <c r="L90" s="47" t="str">
        <f t="shared" si="22"/>
        <v>NO HAY OFERTAS</v>
      </c>
      <c r="M90" s="47">
        <v>0</v>
      </c>
      <c r="N90" s="47">
        <v>0</v>
      </c>
      <c r="O90" s="47">
        <v>0</v>
      </c>
      <c r="P90" s="47">
        <v>0</v>
      </c>
      <c r="Q90" s="47">
        <v>0</v>
      </c>
      <c r="R90" s="47">
        <v>0</v>
      </c>
      <c r="S90" s="47">
        <v>0</v>
      </c>
      <c r="T90" s="47">
        <v>0</v>
      </c>
      <c r="U90" s="47">
        <v>0</v>
      </c>
      <c r="V90" s="55">
        <f t="shared" si="25"/>
        <v>0</v>
      </c>
      <c r="W90" s="55">
        <f t="shared" si="26"/>
        <v>0</v>
      </c>
      <c r="X90" s="55">
        <f t="shared" si="27"/>
        <v>0</v>
      </c>
      <c r="Y90" s="55">
        <f t="shared" si="28"/>
        <v>0</v>
      </c>
      <c r="Z90" s="47" t="str">
        <f t="shared" si="29"/>
        <v>SI</v>
      </c>
      <c r="AA90" s="47" t="s">
        <v>715</v>
      </c>
    </row>
    <row r="91" spans="1:27">
      <c r="A91" s="47"/>
      <c r="B91" s="51">
        <v>89</v>
      </c>
      <c r="C91" s="56" t="s">
        <v>90</v>
      </c>
      <c r="D91" s="53">
        <v>50</v>
      </c>
      <c r="E91" s="54">
        <v>40</v>
      </c>
      <c r="F91" s="47">
        <f>VLOOKUP(B91,Discolmedica!B:G,6,FALSE)</f>
        <v>39</v>
      </c>
      <c r="G91" s="47">
        <f>VLOOKUP(B91,Disprofarma!A:G,6,FALSE)</f>
        <v>0</v>
      </c>
      <c r="H91" s="47">
        <f>VLOOKUP(B91,Intercomercial!A:E,5,FALSE)</f>
        <v>0</v>
      </c>
      <c r="I91" s="47" t="str">
        <f t="shared" si="21"/>
        <v>Con ofertas</v>
      </c>
      <c r="J91" s="47">
        <f t="array" ref="J91">MIN(IF(F91:H91&gt;0,F91:H91))</f>
        <v>39</v>
      </c>
      <c r="K91" s="47"/>
      <c r="L91" s="47" t="str">
        <f t="shared" si="22"/>
        <v>SI</v>
      </c>
      <c r="M91" s="55">
        <f>IF(F91=0,0,(600*J91)/F91)</f>
        <v>600</v>
      </c>
      <c r="N91" s="47">
        <v>200</v>
      </c>
      <c r="O91" s="47">
        <v>200</v>
      </c>
      <c r="P91" s="47">
        <v>0</v>
      </c>
      <c r="Q91" s="47"/>
      <c r="R91" s="47"/>
      <c r="S91" s="47">
        <v>0</v>
      </c>
      <c r="T91" s="47"/>
      <c r="U91" s="47"/>
      <c r="V91" s="55">
        <f t="shared" si="25"/>
        <v>1000</v>
      </c>
      <c r="W91" s="55">
        <f t="shared" si="26"/>
        <v>0</v>
      </c>
      <c r="X91" s="55">
        <f t="shared" si="27"/>
        <v>0</v>
      </c>
      <c r="Y91" s="55">
        <f t="shared" si="28"/>
        <v>1000</v>
      </c>
      <c r="Z91" s="47" t="str">
        <f t="shared" si="29"/>
        <v>NO</v>
      </c>
      <c r="AA91" s="47" t="str">
        <f t="shared" si="30"/>
        <v>Discolmedica</v>
      </c>
    </row>
    <row r="92" spans="1:27" ht="25.5">
      <c r="A92" s="47"/>
      <c r="B92" s="51">
        <v>90</v>
      </c>
      <c r="C92" s="56" t="s">
        <v>91</v>
      </c>
      <c r="D92" s="53">
        <v>16000</v>
      </c>
      <c r="E92" s="54">
        <v>200</v>
      </c>
      <c r="F92" s="47">
        <f>VLOOKUP(B92,Discolmedica!B:G,6,FALSE)</f>
        <v>0</v>
      </c>
      <c r="G92" s="47">
        <f>VLOOKUP(B92,Disprofarma!A:G,6,FALSE)</f>
        <v>0</v>
      </c>
      <c r="H92" s="47">
        <f>VLOOKUP(B92,Intercomercial!A:E,5,FALSE)</f>
        <v>0</v>
      </c>
      <c r="I92" s="47" t="str">
        <f t="shared" si="21"/>
        <v>Sin ofertas</v>
      </c>
      <c r="J92" s="47">
        <f t="array" ref="J92">MIN(IF(F92:H92&gt;0,F92:H92))</f>
        <v>0</v>
      </c>
      <c r="K92" s="47"/>
      <c r="L92" s="47" t="str">
        <f t="shared" si="22"/>
        <v>NO HAY OFERTAS</v>
      </c>
      <c r="M92" s="47">
        <v>0</v>
      </c>
      <c r="N92" s="47">
        <v>0</v>
      </c>
      <c r="O92" s="47">
        <v>0</v>
      </c>
      <c r="P92" s="47">
        <v>0</v>
      </c>
      <c r="Q92" s="47">
        <v>0</v>
      </c>
      <c r="R92" s="47">
        <v>0</v>
      </c>
      <c r="S92" s="47">
        <v>0</v>
      </c>
      <c r="T92" s="47">
        <v>0</v>
      </c>
      <c r="U92" s="47">
        <v>0</v>
      </c>
      <c r="V92" s="55">
        <f t="shared" si="25"/>
        <v>0</v>
      </c>
      <c r="W92" s="55">
        <f t="shared" si="26"/>
        <v>0</v>
      </c>
      <c r="X92" s="55">
        <f t="shared" si="27"/>
        <v>0</v>
      </c>
      <c r="Y92" s="55">
        <f t="shared" si="28"/>
        <v>0</v>
      </c>
      <c r="Z92" s="47" t="str">
        <f t="shared" si="29"/>
        <v>SI</v>
      </c>
      <c r="AA92" s="47" t="s">
        <v>715</v>
      </c>
    </row>
    <row r="93" spans="1:27" ht="25.5">
      <c r="A93" s="47"/>
      <c r="B93" s="51">
        <v>91</v>
      </c>
      <c r="C93" s="56" t="s">
        <v>92</v>
      </c>
      <c r="D93" s="53">
        <v>240</v>
      </c>
      <c r="E93" s="54">
        <v>1397</v>
      </c>
      <c r="F93" s="47">
        <f>VLOOKUP(B93,Discolmedica!B:G,6,FALSE)</f>
        <v>1360</v>
      </c>
      <c r="G93" s="47">
        <f>VLOOKUP(B93,Disprofarma!A:G,6,FALSE)</f>
        <v>0</v>
      </c>
      <c r="H93" s="47">
        <f>VLOOKUP(B93,Intercomercial!A:E,5,FALSE)</f>
        <v>0</v>
      </c>
      <c r="I93" s="47" t="str">
        <f t="shared" si="21"/>
        <v>Con ofertas</v>
      </c>
      <c r="J93" s="47">
        <f t="array" ref="J93">MIN(IF(F93:H93&gt;0,F93:H93))</f>
        <v>1360</v>
      </c>
      <c r="K93" s="47"/>
      <c r="L93" s="47" t="str">
        <f t="shared" si="22"/>
        <v>SI</v>
      </c>
      <c r="M93" s="55">
        <f t="shared" ref="M93:M96" si="34">IF(F93=0,0,(600*J93)/F93)</f>
        <v>600</v>
      </c>
      <c r="N93" s="47">
        <v>200</v>
      </c>
      <c r="O93" s="47">
        <v>200</v>
      </c>
      <c r="P93" s="47">
        <v>0</v>
      </c>
      <c r="Q93" s="47"/>
      <c r="R93" s="47"/>
      <c r="S93" s="47">
        <v>0</v>
      </c>
      <c r="T93" s="47"/>
      <c r="U93" s="47"/>
      <c r="V93" s="55">
        <f t="shared" si="25"/>
        <v>1000</v>
      </c>
      <c r="W93" s="55">
        <f t="shared" si="26"/>
        <v>0</v>
      </c>
      <c r="X93" s="55">
        <f t="shared" si="27"/>
        <v>0</v>
      </c>
      <c r="Y93" s="55">
        <f t="shared" si="28"/>
        <v>1000</v>
      </c>
      <c r="Z93" s="47" t="str">
        <f t="shared" si="29"/>
        <v>NO</v>
      </c>
      <c r="AA93" s="47" t="str">
        <f t="shared" si="30"/>
        <v>Discolmedica</v>
      </c>
    </row>
    <row r="94" spans="1:27" ht="25.5">
      <c r="A94" s="47"/>
      <c r="B94" s="51">
        <v>92</v>
      </c>
      <c r="C94" s="56" t="s">
        <v>93</v>
      </c>
      <c r="D94" s="53">
        <v>80</v>
      </c>
      <c r="E94" s="54">
        <v>7997</v>
      </c>
      <c r="F94" s="47">
        <f>VLOOKUP(B94,Discolmedica!B:G,6,FALSE)</f>
        <v>6873</v>
      </c>
      <c r="G94" s="47">
        <f>VLOOKUP(B94,Disprofarma!A:G,6,FALSE)</f>
        <v>0</v>
      </c>
      <c r="H94" s="47">
        <f>VLOOKUP(B94,Intercomercial!A:E,5,FALSE)</f>
        <v>0</v>
      </c>
      <c r="I94" s="47" t="str">
        <f t="shared" si="21"/>
        <v>Con ofertas</v>
      </c>
      <c r="J94" s="47">
        <f t="array" ref="J94">MIN(IF(F94:H94&gt;0,F94:H94))</f>
        <v>6873</v>
      </c>
      <c r="K94" s="47"/>
      <c r="L94" s="47" t="str">
        <f t="shared" si="22"/>
        <v>SI</v>
      </c>
      <c r="M94" s="55">
        <f t="shared" si="34"/>
        <v>600</v>
      </c>
      <c r="N94" s="47">
        <v>200</v>
      </c>
      <c r="O94" s="47">
        <v>200</v>
      </c>
      <c r="P94" s="47">
        <v>0</v>
      </c>
      <c r="Q94" s="47"/>
      <c r="R94" s="47"/>
      <c r="S94" s="47">
        <v>0</v>
      </c>
      <c r="T94" s="47"/>
      <c r="U94" s="47"/>
      <c r="V94" s="55">
        <f t="shared" si="25"/>
        <v>1000</v>
      </c>
      <c r="W94" s="55">
        <f t="shared" si="26"/>
        <v>0</v>
      </c>
      <c r="X94" s="55">
        <f t="shared" si="27"/>
        <v>0</v>
      </c>
      <c r="Y94" s="55">
        <f t="shared" si="28"/>
        <v>1000</v>
      </c>
      <c r="Z94" s="47" t="str">
        <f t="shared" si="29"/>
        <v>NO</v>
      </c>
      <c r="AA94" s="47" t="str">
        <f t="shared" si="30"/>
        <v>Discolmedica</v>
      </c>
    </row>
    <row r="95" spans="1:27">
      <c r="A95" s="47"/>
      <c r="B95" s="51">
        <v>93</v>
      </c>
      <c r="C95" s="56" t="s">
        <v>94</v>
      </c>
      <c r="D95" s="53">
        <v>3000</v>
      </c>
      <c r="E95" s="54">
        <v>423</v>
      </c>
      <c r="F95" s="47">
        <f>VLOOKUP(B95,Discolmedica!B:G,6,FALSE)</f>
        <v>423</v>
      </c>
      <c r="G95" s="47">
        <f>VLOOKUP(B95,Disprofarma!A:G,6,FALSE)</f>
        <v>422</v>
      </c>
      <c r="H95" s="47">
        <f>VLOOKUP(B95,Intercomercial!A:E,5,FALSE)</f>
        <v>0</v>
      </c>
      <c r="I95" s="47" t="str">
        <f t="shared" si="21"/>
        <v>Con ofertas</v>
      </c>
      <c r="J95" s="47">
        <f t="array" ref="J95">MIN(IF(F95:H95&gt;0,F95:H95))</f>
        <v>422</v>
      </c>
      <c r="K95" s="47"/>
      <c r="L95" s="47" t="str">
        <f t="shared" si="22"/>
        <v>NO</v>
      </c>
      <c r="M95" s="55">
        <f t="shared" si="34"/>
        <v>598.58156028368796</v>
      </c>
      <c r="N95" s="47">
        <v>200</v>
      </c>
      <c r="O95" s="47">
        <v>200</v>
      </c>
      <c r="P95" s="55">
        <f>IF(G95=0,0,(600*J95)/G95)</f>
        <v>600</v>
      </c>
      <c r="Q95" s="47">
        <v>200</v>
      </c>
      <c r="R95" s="47">
        <v>200</v>
      </c>
      <c r="S95" s="47">
        <v>0</v>
      </c>
      <c r="T95" s="47"/>
      <c r="U95" s="47"/>
      <c r="V95" s="55">
        <f t="shared" si="25"/>
        <v>998.58156028368796</v>
      </c>
      <c r="W95" s="55">
        <f t="shared" si="26"/>
        <v>1000</v>
      </c>
      <c r="X95" s="55">
        <f t="shared" si="27"/>
        <v>0</v>
      </c>
      <c r="Y95" s="55">
        <f t="shared" si="28"/>
        <v>1000</v>
      </c>
      <c r="Z95" s="47" t="str">
        <f t="shared" si="29"/>
        <v>NO</v>
      </c>
      <c r="AA95" s="47" t="str">
        <f t="shared" si="30"/>
        <v>Disprofarma</v>
      </c>
    </row>
    <row r="96" spans="1:27">
      <c r="A96" s="47"/>
      <c r="B96" s="51">
        <v>94</v>
      </c>
      <c r="C96" s="56" t="s">
        <v>95</v>
      </c>
      <c r="D96" s="53">
        <v>100</v>
      </c>
      <c r="E96" s="54">
        <v>39</v>
      </c>
      <c r="F96" s="47">
        <f>VLOOKUP(B96,Discolmedica!B:G,6,FALSE)</f>
        <v>37</v>
      </c>
      <c r="G96" s="47">
        <f>VLOOKUP(B96,Disprofarma!A:G,6,FALSE)</f>
        <v>0</v>
      </c>
      <c r="H96" s="47">
        <f>VLOOKUP(B96,Intercomercial!A:E,5,FALSE)</f>
        <v>0</v>
      </c>
      <c r="I96" s="47" t="str">
        <f t="shared" si="21"/>
        <v>Con ofertas</v>
      </c>
      <c r="J96" s="47">
        <f t="array" ref="J96">MIN(IF(F96:H96&gt;0,F96:H96))</f>
        <v>37</v>
      </c>
      <c r="K96" s="47"/>
      <c r="L96" s="47" t="str">
        <f t="shared" si="22"/>
        <v>SI</v>
      </c>
      <c r="M96" s="55">
        <f t="shared" si="34"/>
        <v>600</v>
      </c>
      <c r="N96" s="47">
        <v>200</v>
      </c>
      <c r="O96" s="47">
        <v>200</v>
      </c>
      <c r="P96" s="47">
        <v>0</v>
      </c>
      <c r="Q96" s="47"/>
      <c r="R96" s="47"/>
      <c r="S96" s="47">
        <v>0</v>
      </c>
      <c r="T96" s="47"/>
      <c r="U96" s="47"/>
      <c r="V96" s="55">
        <f t="shared" si="25"/>
        <v>1000</v>
      </c>
      <c r="W96" s="55">
        <f t="shared" si="26"/>
        <v>0</v>
      </c>
      <c r="X96" s="55">
        <f t="shared" si="27"/>
        <v>0</v>
      </c>
      <c r="Y96" s="55">
        <f t="shared" si="28"/>
        <v>1000</v>
      </c>
      <c r="Z96" s="47" t="str">
        <f t="shared" si="29"/>
        <v>NO</v>
      </c>
      <c r="AA96" s="47" t="str">
        <f t="shared" si="30"/>
        <v>Discolmedica</v>
      </c>
    </row>
    <row r="97" spans="1:27">
      <c r="A97" s="47"/>
      <c r="B97" s="51">
        <v>95</v>
      </c>
      <c r="C97" s="56" t="s">
        <v>96</v>
      </c>
      <c r="D97" s="53">
        <v>100</v>
      </c>
      <c r="E97" s="54">
        <v>875</v>
      </c>
      <c r="F97" s="47">
        <f>VLOOKUP(B97,Discolmedica!B:G,6,FALSE)</f>
        <v>0</v>
      </c>
      <c r="G97" s="47">
        <f>VLOOKUP(B97,Disprofarma!A:G,6,FALSE)</f>
        <v>0</v>
      </c>
      <c r="H97" s="47">
        <f>VLOOKUP(B97,Intercomercial!A:E,5,FALSE)</f>
        <v>0</v>
      </c>
      <c r="I97" s="47" t="str">
        <f t="shared" si="21"/>
        <v>Sin ofertas</v>
      </c>
      <c r="J97" s="47">
        <f t="array" ref="J97">MIN(IF(F97:H97&gt;0,F97:H97))</f>
        <v>0</v>
      </c>
      <c r="K97" s="47"/>
      <c r="L97" s="47" t="str">
        <f t="shared" si="22"/>
        <v>NO HAY OFERTAS</v>
      </c>
      <c r="M97" s="47">
        <v>0</v>
      </c>
      <c r="N97" s="47">
        <v>0</v>
      </c>
      <c r="O97" s="47">
        <v>0</v>
      </c>
      <c r="P97" s="47">
        <v>0</v>
      </c>
      <c r="Q97" s="47">
        <v>0</v>
      </c>
      <c r="R97" s="47">
        <v>0</v>
      </c>
      <c r="S97" s="47">
        <v>0</v>
      </c>
      <c r="T97" s="47">
        <v>0</v>
      </c>
      <c r="U97" s="47">
        <v>0</v>
      </c>
      <c r="V97" s="55">
        <f t="shared" si="25"/>
        <v>0</v>
      </c>
      <c r="W97" s="55">
        <f t="shared" si="26"/>
        <v>0</v>
      </c>
      <c r="X97" s="55">
        <f t="shared" si="27"/>
        <v>0</v>
      </c>
      <c r="Y97" s="55">
        <f t="shared" si="28"/>
        <v>0</v>
      </c>
      <c r="Z97" s="47" t="str">
        <f t="shared" si="29"/>
        <v>SI</v>
      </c>
      <c r="AA97" s="47" t="s">
        <v>715</v>
      </c>
    </row>
    <row r="98" spans="1:27">
      <c r="A98" s="47"/>
      <c r="B98" s="51">
        <v>96</v>
      </c>
      <c r="C98" s="56" t="s">
        <v>97</v>
      </c>
      <c r="D98" s="53">
        <v>100</v>
      </c>
      <c r="E98" s="54">
        <v>1203</v>
      </c>
      <c r="F98" s="47">
        <f>VLOOKUP(B98,Discolmedica!B:G,6,FALSE)</f>
        <v>1100</v>
      </c>
      <c r="G98" s="47">
        <f>VLOOKUP(B98,Disprofarma!A:G,6,FALSE)</f>
        <v>0</v>
      </c>
      <c r="H98" s="47">
        <f>VLOOKUP(B98,Intercomercial!A:E,5,FALSE)</f>
        <v>0</v>
      </c>
      <c r="I98" s="47" t="str">
        <f t="shared" si="21"/>
        <v>Con ofertas</v>
      </c>
      <c r="J98" s="47">
        <f t="array" ref="J98">MIN(IF(F98:H98&gt;0,F98:H98))</f>
        <v>1100</v>
      </c>
      <c r="K98" s="47"/>
      <c r="L98" s="47" t="str">
        <f t="shared" si="22"/>
        <v>SI</v>
      </c>
      <c r="M98" s="55">
        <f t="shared" ref="M98:M99" si="35">IF(F98=0,0,(600*J98)/F98)</f>
        <v>600</v>
      </c>
      <c r="N98" s="47">
        <v>200</v>
      </c>
      <c r="O98" s="47">
        <v>200</v>
      </c>
      <c r="P98" s="47">
        <v>0</v>
      </c>
      <c r="Q98" s="47"/>
      <c r="R98" s="47"/>
      <c r="S98" s="47">
        <v>0</v>
      </c>
      <c r="T98" s="47"/>
      <c r="U98" s="47"/>
      <c r="V98" s="55">
        <f t="shared" si="25"/>
        <v>1000</v>
      </c>
      <c r="W98" s="55">
        <f t="shared" si="26"/>
        <v>0</v>
      </c>
      <c r="X98" s="55">
        <f t="shared" si="27"/>
        <v>0</v>
      </c>
      <c r="Y98" s="55">
        <f t="shared" si="28"/>
        <v>1000</v>
      </c>
      <c r="Z98" s="47" t="str">
        <f t="shared" si="29"/>
        <v>NO</v>
      </c>
      <c r="AA98" s="47" t="str">
        <f t="shared" si="30"/>
        <v>Discolmedica</v>
      </c>
    </row>
    <row r="99" spans="1:27">
      <c r="A99" s="47"/>
      <c r="B99" s="51">
        <v>97</v>
      </c>
      <c r="C99" s="56" t="s">
        <v>98</v>
      </c>
      <c r="D99" s="53">
        <v>3300</v>
      </c>
      <c r="E99" s="54">
        <v>625</v>
      </c>
      <c r="F99" s="47">
        <f>VLOOKUP(B99,Discolmedica!B:G,6,FALSE)</f>
        <v>551</v>
      </c>
      <c r="G99" s="47">
        <f>VLOOKUP(B99,Disprofarma!A:G,6,FALSE)</f>
        <v>0</v>
      </c>
      <c r="H99" s="47">
        <f>VLOOKUP(B99,Intercomercial!A:E,5,FALSE)</f>
        <v>0</v>
      </c>
      <c r="I99" s="47" t="str">
        <f t="shared" si="21"/>
        <v>Con ofertas</v>
      </c>
      <c r="J99" s="47">
        <f t="array" ref="J99">MIN(IF(F99:H99&gt;0,F99:H99))</f>
        <v>551</v>
      </c>
      <c r="K99" s="47"/>
      <c r="L99" s="47" t="str">
        <f t="shared" si="22"/>
        <v>SI</v>
      </c>
      <c r="M99" s="55">
        <f t="shared" si="35"/>
        <v>600</v>
      </c>
      <c r="N99" s="47">
        <v>200</v>
      </c>
      <c r="O99" s="47">
        <v>200</v>
      </c>
      <c r="P99" s="47">
        <v>0</v>
      </c>
      <c r="Q99" s="47"/>
      <c r="R99" s="47"/>
      <c r="S99" s="47">
        <v>0</v>
      </c>
      <c r="T99" s="47"/>
      <c r="U99" s="47"/>
      <c r="V99" s="55">
        <f t="shared" si="25"/>
        <v>1000</v>
      </c>
      <c r="W99" s="55">
        <f t="shared" si="26"/>
        <v>0</v>
      </c>
      <c r="X99" s="55">
        <f t="shared" si="27"/>
        <v>0</v>
      </c>
      <c r="Y99" s="55">
        <f t="shared" si="28"/>
        <v>1000</v>
      </c>
      <c r="Z99" s="47" t="str">
        <f t="shared" si="29"/>
        <v>NO</v>
      </c>
      <c r="AA99" s="47" t="str">
        <f t="shared" si="30"/>
        <v>Discolmedica</v>
      </c>
    </row>
    <row r="100" spans="1:27">
      <c r="A100" s="47"/>
      <c r="B100" s="51">
        <v>98</v>
      </c>
      <c r="C100" s="56" t="s">
        <v>99</v>
      </c>
      <c r="D100" s="53">
        <v>10</v>
      </c>
      <c r="E100" s="54">
        <v>16167</v>
      </c>
      <c r="F100" s="47">
        <f>VLOOKUP(B100,Discolmedica!B:G,6,FALSE)</f>
        <v>0</v>
      </c>
      <c r="G100" s="47">
        <f>VLOOKUP(B100,Disprofarma!A:G,6,FALSE)</f>
        <v>0</v>
      </c>
      <c r="H100" s="47">
        <f>VLOOKUP(B100,Intercomercial!A:E,5,FALSE)</f>
        <v>0</v>
      </c>
      <c r="I100" s="47" t="str">
        <f t="shared" si="21"/>
        <v>Sin ofertas</v>
      </c>
      <c r="J100" s="47">
        <f t="array" ref="J100">MIN(IF(F100:H100&gt;0,F100:H100))</f>
        <v>0</v>
      </c>
      <c r="K100" s="47"/>
      <c r="L100" s="47" t="str">
        <f t="shared" si="22"/>
        <v>NO HAY OFERTAS</v>
      </c>
      <c r="M100" s="47">
        <v>0</v>
      </c>
      <c r="N100" s="47">
        <v>0</v>
      </c>
      <c r="O100" s="47">
        <v>0</v>
      </c>
      <c r="P100" s="47">
        <v>0</v>
      </c>
      <c r="Q100" s="47">
        <v>0</v>
      </c>
      <c r="R100" s="47">
        <v>0</v>
      </c>
      <c r="S100" s="47">
        <v>0</v>
      </c>
      <c r="T100" s="47">
        <v>0</v>
      </c>
      <c r="U100" s="47">
        <v>0</v>
      </c>
      <c r="V100" s="55">
        <f t="shared" si="25"/>
        <v>0</v>
      </c>
      <c r="W100" s="55">
        <f t="shared" si="26"/>
        <v>0</v>
      </c>
      <c r="X100" s="55">
        <f t="shared" si="27"/>
        <v>0</v>
      </c>
      <c r="Y100" s="55">
        <f t="shared" si="28"/>
        <v>0</v>
      </c>
      <c r="Z100" s="47" t="str">
        <f t="shared" si="29"/>
        <v>SI</v>
      </c>
      <c r="AA100" s="47" t="s">
        <v>715</v>
      </c>
    </row>
    <row r="101" spans="1:27">
      <c r="A101" s="47"/>
      <c r="B101" s="51">
        <v>99</v>
      </c>
      <c r="C101" s="56" t="s">
        <v>100</v>
      </c>
      <c r="D101" s="53">
        <v>350</v>
      </c>
      <c r="E101" s="54">
        <v>7385</v>
      </c>
      <c r="F101" s="47">
        <f>VLOOKUP(B101,Discolmedica!B:G,6,FALSE)</f>
        <v>0</v>
      </c>
      <c r="G101" s="47">
        <f>VLOOKUP(B101,Disprofarma!A:G,6,FALSE)</f>
        <v>0</v>
      </c>
      <c r="H101" s="47">
        <f>VLOOKUP(B101,Intercomercial!A:E,5,FALSE)</f>
        <v>0</v>
      </c>
      <c r="I101" s="47" t="str">
        <f t="shared" si="21"/>
        <v>Sin ofertas</v>
      </c>
      <c r="J101" s="47">
        <f t="array" ref="J101">MIN(IF(F101:H101&gt;0,F101:H101))</f>
        <v>0</v>
      </c>
      <c r="K101" s="47"/>
      <c r="L101" s="47" t="str">
        <f t="shared" si="22"/>
        <v>NO HAY OFERTAS</v>
      </c>
      <c r="M101" s="47">
        <v>0</v>
      </c>
      <c r="N101" s="47">
        <v>0</v>
      </c>
      <c r="O101" s="47">
        <v>0</v>
      </c>
      <c r="P101" s="47">
        <v>0</v>
      </c>
      <c r="Q101" s="47">
        <v>0</v>
      </c>
      <c r="R101" s="47">
        <v>0</v>
      </c>
      <c r="S101" s="47">
        <v>0</v>
      </c>
      <c r="T101" s="47">
        <v>0</v>
      </c>
      <c r="U101" s="47">
        <v>0</v>
      </c>
      <c r="V101" s="55">
        <f t="shared" si="25"/>
        <v>0</v>
      </c>
      <c r="W101" s="55">
        <f t="shared" si="26"/>
        <v>0</v>
      </c>
      <c r="X101" s="55">
        <f t="shared" si="27"/>
        <v>0</v>
      </c>
      <c r="Y101" s="55">
        <f t="shared" si="28"/>
        <v>0</v>
      </c>
      <c r="Z101" s="47" t="str">
        <f t="shared" si="29"/>
        <v>SI</v>
      </c>
      <c r="AA101" s="47" t="s">
        <v>715</v>
      </c>
    </row>
    <row r="102" spans="1:27">
      <c r="A102" s="47"/>
      <c r="B102" s="51">
        <v>100</v>
      </c>
      <c r="C102" s="56" t="s">
        <v>101</v>
      </c>
      <c r="D102" s="53">
        <v>100</v>
      </c>
      <c r="E102" s="54">
        <v>68285</v>
      </c>
      <c r="F102" s="47">
        <f>VLOOKUP(B102,Discolmedica!B:G,6,FALSE)</f>
        <v>68285</v>
      </c>
      <c r="G102" s="47">
        <f>VLOOKUP(B102,Disprofarma!A:G,6,FALSE)</f>
        <v>67714</v>
      </c>
      <c r="H102" s="47">
        <f>VLOOKUP(B102,Intercomercial!A:E,5,FALSE)</f>
        <v>0</v>
      </c>
      <c r="I102" s="47" t="str">
        <f t="shared" si="21"/>
        <v>Con ofertas</v>
      </c>
      <c r="J102" s="47">
        <f t="array" ref="J102">MIN(IF(F102:H102&gt;0,F102:H102))</f>
        <v>67714</v>
      </c>
      <c r="K102" s="47"/>
      <c r="L102" s="47" t="str">
        <f t="shared" si="22"/>
        <v>NO</v>
      </c>
      <c r="M102" s="55">
        <f>IF(F102=0,0,(600*J102)/F102)</f>
        <v>594.98279270703665</v>
      </c>
      <c r="N102" s="47">
        <v>200</v>
      </c>
      <c r="O102" s="47">
        <v>200</v>
      </c>
      <c r="P102" s="55">
        <f>IF(G102=0,0,(600*J102)/G102)</f>
        <v>600</v>
      </c>
      <c r="Q102" s="47">
        <v>200</v>
      </c>
      <c r="R102" s="47">
        <v>200</v>
      </c>
      <c r="S102" s="47">
        <v>0</v>
      </c>
      <c r="T102" s="47"/>
      <c r="U102" s="47"/>
      <c r="V102" s="55">
        <f t="shared" si="25"/>
        <v>994.98279270703665</v>
      </c>
      <c r="W102" s="55">
        <f t="shared" si="26"/>
        <v>1000</v>
      </c>
      <c r="X102" s="55">
        <f t="shared" si="27"/>
        <v>0</v>
      </c>
      <c r="Y102" s="55">
        <f t="shared" si="28"/>
        <v>1000</v>
      </c>
      <c r="Z102" s="47" t="str">
        <f t="shared" si="29"/>
        <v>NO</v>
      </c>
      <c r="AA102" s="47" t="str">
        <f t="shared" si="30"/>
        <v>Disprofarma</v>
      </c>
    </row>
    <row r="103" spans="1:27">
      <c r="A103" s="47"/>
      <c r="B103" s="51">
        <v>101</v>
      </c>
      <c r="C103" s="56" t="s">
        <v>102</v>
      </c>
      <c r="D103" s="53">
        <v>350</v>
      </c>
      <c r="E103" s="54">
        <v>1218</v>
      </c>
      <c r="F103" s="47">
        <f>VLOOKUP(B103,Discolmedica!B:G,6,FALSE)</f>
        <v>0</v>
      </c>
      <c r="G103" s="47">
        <f>VLOOKUP(B103,Disprofarma!A:G,6,FALSE)</f>
        <v>0</v>
      </c>
      <c r="H103" s="47">
        <f>VLOOKUP(B103,Intercomercial!A:E,5,FALSE)</f>
        <v>0</v>
      </c>
      <c r="I103" s="47" t="str">
        <f t="shared" si="21"/>
        <v>Sin ofertas</v>
      </c>
      <c r="J103" s="47">
        <f t="array" ref="J103">MIN(IF(F103:H103&gt;0,F103:H103))</f>
        <v>0</v>
      </c>
      <c r="K103" s="47"/>
      <c r="L103" s="47" t="str">
        <f t="shared" si="22"/>
        <v>NO HAY OFERTAS</v>
      </c>
      <c r="M103" s="47">
        <v>0</v>
      </c>
      <c r="N103" s="47">
        <v>0</v>
      </c>
      <c r="O103" s="47">
        <v>0</v>
      </c>
      <c r="P103" s="47">
        <v>0</v>
      </c>
      <c r="Q103" s="47">
        <v>0</v>
      </c>
      <c r="R103" s="47">
        <v>0</v>
      </c>
      <c r="S103" s="47">
        <v>0</v>
      </c>
      <c r="T103" s="47">
        <v>0</v>
      </c>
      <c r="U103" s="47">
        <v>0</v>
      </c>
      <c r="V103" s="55">
        <f t="shared" si="25"/>
        <v>0</v>
      </c>
      <c r="W103" s="55">
        <f t="shared" si="26"/>
        <v>0</v>
      </c>
      <c r="X103" s="55">
        <f t="shared" si="27"/>
        <v>0</v>
      </c>
      <c r="Y103" s="55">
        <f t="shared" si="28"/>
        <v>0</v>
      </c>
      <c r="Z103" s="47" t="str">
        <f t="shared" si="29"/>
        <v>SI</v>
      </c>
      <c r="AA103" s="47" t="s">
        <v>715</v>
      </c>
    </row>
    <row r="104" spans="1:27" ht="25.5">
      <c r="A104" s="47"/>
      <c r="B104" s="51">
        <v>102</v>
      </c>
      <c r="C104" s="56" t="s">
        <v>103</v>
      </c>
      <c r="D104" s="53">
        <v>50</v>
      </c>
      <c r="E104" s="54">
        <v>52337</v>
      </c>
      <c r="F104" s="47">
        <f>VLOOKUP(B104,Discolmedica!B:G,6,FALSE)</f>
        <v>52337</v>
      </c>
      <c r="G104" s="47">
        <f>VLOOKUP(B104,Disprofarma!A:G,6,FALSE)</f>
        <v>51968</v>
      </c>
      <c r="H104" s="47">
        <f>VLOOKUP(B104,Intercomercial!A:E,5,FALSE)</f>
        <v>0</v>
      </c>
      <c r="I104" s="47" t="str">
        <f t="shared" si="21"/>
        <v>Con ofertas</v>
      </c>
      <c r="J104" s="47">
        <f t="array" ref="J104">MIN(IF(F104:H104&gt;0,F104:H104))</f>
        <v>51968</v>
      </c>
      <c r="K104" s="47"/>
      <c r="L104" s="47" t="str">
        <f t="shared" si="22"/>
        <v>NO</v>
      </c>
      <c r="M104" s="55">
        <f t="shared" ref="M104:M107" si="36">IF(F104=0,0,(600*J104)/F104)</f>
        <v>595.76972314041689</v>
      </c>
      <c r="N104" s="47">
        <v>200</v>
      </c>
      <c r="O104" s="47">
        <v>200</v>
      </c>
      <c r="P104" s="55">
        <f>IF(G104=0,0,(600*J104)/G104)</f>
        <v>600</v>
      </c>
      <c r="Q104" s="47">
        <v>200</v>
      </c>
      <c r="R104" s="47">
        <v>200</v>
      </c>
      <c r="S104" s="47">
        <v>0</v>
      </c>
      <c r="T104" s="47"/>
      <c r="U104" s="47"/>
      <c r="V104" s="55">
        <f t="shared" si="25"/>
        <v>995.76972314041689</v>
      </c>
      <c r="W104" s="55">
        <f t="shared" si="26"/>
        <v>1000</v>
      </c>
      <c r="X104" s="55">
        <f t="shared" si="27"/>
        <v>0</v>
      </c>
      <c r="Y104" s="55">
        <f t="shared" si="28"/>
        <v>1000</v>
      </c>
      <c r="Z104" s="47" t="str">
        <f t="shared" si="29"/>
        <v>NO</v>
      </c>
      <c r="AA104" s="47" t="str">
        <f t="shared" si="30"/>
        <v>Disprofarma</v>
      </c>
    </row>
    <row r="105" spans="1:27" ht="38.25">
      <c r="A105" s="47"/>
      <c r="B105" s="51">
        <v>103</v>
      </c>
      <c r="C105" s="56" t="s">
        <v>104</v>
      </c>
      <c r="D105" s="53">
        <v>1500</v>
      </c>
      <c r="E105" s="54">
        <v>22227</v>
      </c>
      <c r="F105" s="47">
        <f>VLOOKUP(B105,Discolmedica!B:G,6,FALSE)</f>
        <v>20437</v>
      </c>
      <c r="G105" s="47">
        <f>VLOOKUP(B105,Disprofarma!A:G,6,FALSE)</f>
        <v>0</v>
      </c>
      <c r="H105" s="47">
        <f>VLOOKUP(B105,Intercomercial!A:E,5,FALSE)</f>
        <v>0</v>
      </c>
      <c r="I105" s="47" t="str">
        <f t="shared" si="21"/>
        <v>Con ofertas</v>
      </c>
      <c r="J105" s="47">
        <f t="array" ref="J105">MIN(IF(F105:H105&gt;0,F105:H105))</f>
        <v>20437</v>
      </c>
      <c r="K105" s="47"/>
      <c r="L105" s="47" t="str">
        <f t="shared" si="22"/>
        <v>SI</v>
      </c>
      <c r="M105" s="55">
        <f t="shared" si="36"/>
        <v>600</v>
      </c>
      <c r="N105" s="47">
        <v>200</v>
      </c>
      <c r="O105" s="47">
        <v>200</v>
      </c>
      <c r="P105" s="47">
        <v>0</v>
      </c>
      <c r="Q105" s="47"/>
      <c r="R105" s="47"/>
      <c r="S105" s="47">
        <v>0</v>
      </c>
      <c r="T105" s="47"/>
      <c r="U105" s="47"/>
      <c r="V105" s="55">
        <f t="shared" si="25"/>
        <v>1000</v>
      </c>
      <c r="W105" s="55">
        <f t="shared" si="26"/>
        <v>0</v>
      </c>
      <c r="X105" s="55">
        <f t="shared" si="27"/>
        <v>0</v>
      </c>
      <c r="Y105" s="55">
        <f t="shared" si="28"/>
        <v>1000</v>
      </c>
      <c r="Z105" s="47" t="str">
        <f t="shared" si="29"/>
        <v>NO</v>
      </c>
      <c r="AA105" s="47" t="str">
        <f t="shared" si="30"/>
        <v>Discolmedica</v>
      </c>
    </row>
    <row r="106" spans="1:27">
      <c r="A106" s="47"/>
      <c r="B106" s="51">
        <v>104</v>
      </c>
      <c r="C106" s="56" t="s">
        <v>105</v>
      </c>
      <c r="D106" s="53">
        <v>600</v>
      </c>
      <c r="E106" s="54">
        <v>24</v>
      </c>
      <c r="F106" s="47">
        <f>VLOOKUP(B106,Discolmedica!B:G,6,FALSE)</f>
        <v>23</v>
      </c>
      <c r="G106" s="47">
        <f>VLOOKUP(B106,Disprofarma!A:G,6,FALSE)</f>
        <v>0</v>
      </c>
      <c r="H106" s="47">
        <f>VLOOKUP(B106,Intercomercial!A:E,5,FALSE)</f>
        <v>0</v>
      </c>
      <c r="I106" s="47" t="str">
        <f t="shared" si="21"/>
        <v>Con ofertas</v>
      </c>
      <c r="J106" s="47">
        <f t="array" ref="J106">MIN(IF(F106:H106&gt;0,F106:H106))</f>
        <v>23</v>
      </c>
      <c r="K106" s="47"/>
      <c r="L106" s="47" t="str">
        <f t="shared" si="22"/>
        <v>SI</v>
      </c>
      <c r="M106" s="55">
        <f t="shared" si="36"/>
        <v>600</v>
      </c>
      <c r="N106" s="47">
        <v>200</v>
      </c>
      <c r="O106" s="47">
        <v>200</v>
      </c>
      <c r="P106" s="47">
        <v>0</v>
      </c>
      <c r="Q106" s="47"/>
      <c r="R106" s="47"/>
      <c r="S106" s="47">
        <v>0</v>
      </c>
      <c r="T106" s="47"/>
      <c r="U106" s="47"/>
      <c r="V106" s="55">
        <f t="shared" si="25"/>
        <v>1000</v>
      </c>
      <c r="W106" s="55">
        <f t="shared" si="26"/>
        <v>0</v>
      </c>
      <c r="X106" s="55">
        <f t="shared" si="27"/>
        <v>0</v>
      </c>
      <c r="Y106" s="55">
        <f t="shared" si="28"/>
        <v>1000</v>
      </c>
      <c r="Z106" s="47" t="str">
        <f t="shared" si="29"/>
        <v>NO</v>
      </c>
      <c r="AA106" s="47" t="str">
        <f t="shared" si="30"/>
        <v>Discolmedica</v>
      </c>
    </row>
    <row r="107" spans="1:27">
      <c r="A107" s="47"/>
      <c r="B107" s="51">
        <v>105</v>
      </c>
      <c r="C107" s="56" t="s">
        <v>106</v>
      </c>
      <c r="D107" s="53">
        <v>1200</v>
      </c>
      <c r="E107" s="54">
        <v>2969</v>
      </c>
      <c r="F107" s="47">
        <f>VLOOKUP(B107,Discolmedica!B:G,6,FALSE)</f>
        <v>2969</v>
      </c>
      <c r="G107" s="47">
        <f>VLOOKUP(B107,Disprofarma!A:G,6,FALSE)</f>
        <v>2672</v>
      </c>
      <c r="H107" s="47">
        <f>VLOOKUP(B107,Intercomercial!A:E,5,FALSE)</f>
        <v>0</v>
      </c>
      <c r="I107" s="47" t="str">
        <f t="shared" si="21"/>
        <v>Con ofertas</v>
      </c>
      <c r="J107" s="47">
        <f t="array" ref="J107">MIN(IF(F107:H107&gt;0,F107:H107))</f>
        <v>2672</v>
      </c>
      <c r="K107" s="47"/>
      <c r="L107" s="47" t="str">
        <f t="shared" si="22"/>
        <v>NO</v>
      </c>
      <c r="M107" s="55">
        <f t="shared" si="36"/>
        <v>539.97979117547993</v>
      </c>
      <c r="N107" s="47">
        <v>200</v>
      </c>
      <c r="O107" s="47">
        <v>200</v>
      </c>
      <c r="P107" s="55">
        <f>IF(G107=0,0,(600*J107)/G107)</f>
        <v>600</v>
      </c>
      <c r="Q107" s="47">
        <v>200</v>
      </c>
      <c r="R107" s="47">
        <v>200</v>
      </c>
      <c r="S107" s="47">
        <v>0</v>
      </c>
      <c r="T107" s="47"/>
      <c r="U107" s="47"/>
      <c r="V107" s="55">
        <f t="shared" si="25"/>
        <v>939.97979117547993</v>
      </c>
      <c r="W107" s="55">
        <f t="shared" si="26"/>
        <v>1000</v>
      </c>
      <c r="X107" s="55">
        <f t="shared" si="27"/>
        <v>0</v>
      </c>
      <c r="Y107" s="55">
        <f t="shared" si="28"/>
        <v>1000</v>
      </c>
      <c r="Z107" s="47" t="str">
        <f t="shared" si="29"/>
        <v>NO</v>
      </c>
      <c r="AA107" s="47" t="str">
        <f t="shared" si="30"/>
        <v>Disprofarma</v>
      </c>
    </row>
    <row r="108" spans="1:27">
      <c r="A108" s="47"/>
      <c r="B108" s="51">
        <v>106</v>
      </c>
      <c r="C108" s="56" t="s">
        <v>107</v>
      </c>
      <c r="D108" s="53">
        <v>50</v>
      </c>
      <c r="E108" s="54">
        <v>10000</v>
      </c>
      <c r="F108" s="47">
        <f>VLOOKUP(B108,Discolmedica!B:G,6,FALSE)</f>
        <v>0</v>
      </c>
      <c r="G108" s="47">
        <f>VLOOKUP(B108,Disprofarma!A:G,6,FALSE)</f>
        <v>0</v>
      </c>
      <c r="H108" s="47">
        <f>VLOOKUP(B108,Intercomercial!A:E,5,FALSE)</f>
        <v>0</v>
      </c>
      <c r="I108" s="47" t="str">
        <f t="shared" si="21"/>
        <v>Sin ofertas</v>
      </c>
      <c r="J108" s="47">
        <f t="array" ref="J108">MIN(IF(F108:H108&gt;0,F108:H108))</f>
        <v>0</v>
      </c>
      <c r="K108" s="47"/>
      <c r="L108" s="47" t="str">
        <f t="shared" si="22"/>
        <v>NO HAY OFERTAS</v>
      </c>
      <c r="M108" s="47">
        <v>0</v>
      </c>
      <c r="N108" s="47">
        <v>0</v>
      </c>
      <c r="O108" s="47">
        <v>0</v>
      </c>
      <c r="P108" s="47">
        <v>0</v>
      </c>
      <c r="Q108" s="47">
        <v>0</v>
      </c>
      <c r="R108" s="47">
        <v>0</v>
      </c>
      <c r="S108" s="47">
        <v>0</v>
      </c>
      <c r="T108" s="47">
        <v>0</v>
      </c>
      <c r="U108" s="47">
        <v>0</v>
      </c>
      <c r="V108" s="55">
        <f t="shared" si="25"/>
        <v>0</v>
      </c>
      <c r="W108" s="55">
        <f t="shared" si="26"/>
        <v>0</v>
      </c>
      <c r="X108" s="55">
        <f t="shared" si="27"/>
        <v>0</v>
      </c>
      <c r="Y108" s="55">
        <f t="shared" si="28"/>
        <v>0</v>
      </c>
      <c r="Z108" s="47" t="str">
        <f t="shared" si="29"/>
        <v>SI</v>
      </c>
      <c r="AA108" s="47" t="s">
        <v>715</v>
      </c>
    </row>
    <row r="109" spans="1:27" ht="25.5">
      <c r="A109" s="47"/>
      <c r="B109" s="51">
        <v>107</v>
      </c>
      <c r="C109" s="56" t="s">
        <v>108</v>
      </c>
      <c r="D109" s="53">
        <v>400</v>
      </c>
      <c r="E109" s="54">
        <v>1747</v>
      </c>
      <c r="F109" s="47">
        <f>VLOOKUP(B109,Discolmedica!B:G,6,FALSE)</f>
        <v>0</v>
      </c>
      <c r="G109" s="47">
        <f>VLOOKUP(B109,Disprofarma!A:G,6,FALSE)</f>
        <v>0</v>
      </c>
      <c r="H109" s="47">
        <f>VLOOKUP(B109,Intercomercial!A:E,5,FALSE)</f>
        <v>0</v>
      </c>
      <c r="I109" s="47" t="str">
        <f t="shared" si="21"/>
        <v>Sin ofertas</v>
      </c>
      <c r="J109" s="47">
        <f t="array" ref="J109">MIN(IF(F109:H109&gt;0,F109:H109))</f>
        <v>0</v>
      </c>
      <c r="K109" s="47"/>
      <c r="L109" s="47" t="str">
        <f t="shared" si="22"/>
        <v>NO HAY OFERTAS</v>
      </c>
      <c r="M109" s="47">
        <v>0</v>
      </c>
      <c r="N109" s="47">
        <v>0</v>
      </c>
      <c r="O109" s="47">
        <v>0</v>
      </c>
      <c r="P109" s="47">
        <v>0</v>
      </c>
      <c r="Q109" s="47">
        <v>0</v>
      </c>
      <c r="R109" s="47">
        <v>0</v>
      </c>
      <c r="S109" s="47">
        <v>0</v>
      </c>
      <c r="T109" s="47">
        <v>0</v>
      </c>
      <c r="U109" s="47">
        <v>0</v>
      </c>
      <c r="V109" s="55">
        <f t="shared" si="25"/>
        <v>0</v>
      </c>
      <c r="W109" s="55">
        <f t="shared" si="26"/>
        <v>0</v>
      </c>
      <c r="X109" s="55">
        <f t="shared" si="27"/>
        <v>0</v>
      </c>
      <c r="Y109" s="55">
        <f t="shared" si="28"/>
        <v>0</v>
      </c>
      <c r="Z109" s="47" t="str">
        <f t="shared" si="29"/>
        <v>SI</v>
      </c>
      <c r="AA109" s="47" t="s">
        <v>715</v>
      </c>
    </row>
    <row r="110" spans="1:27">
      <c r="A110" s="47"/>
      <c r="B110" s="51">
        <v>108</v>
      </c>
      <c r="C110" s="56" t="s">
        <v>109</v>
      </c>
      <c r="D110" s="53">
        <v>2800</v>
      </c>
      <c r="E110" s="54">
        <v>1245</v>
      </c>
      <c r="F110" s="47">
        <f>VLOOKUP(B110,Discolmedica!B:G,6,FALSE)</f>
        <v>1245</v>
      </c>
      <c r="G110" s="47">
        <f>VLOOKUP(B110,Disprofarma!A:G,6,FALSE)</f>
        <v>1165</v>
      </c>
      <c r="H110" s="47">
        <f>VLOOKUP(B110,Intercomercial!A:E,5,FALSE)</f>
        <v>0</v>
      </c>
      <c r="I110" s="47" t="str">
        <f t="shared" si="21"/>
        <v>Con ofertas</v>
      </c>
      <c r="J110" s="47">
        <f t="array" ref="J110">MIN(IF(F110:H110&gt;0,F110:H110))</f>
        <v>1165</v>
      </c>
      <c r="K110" s="47"/>
      <c r="L110" s="47" t="str">
        <f t="shared" si="22"/>
        <v>NO</v>
      </c>
      <c r="M110" s="55">
        <f t="shared" ref="M110:M111" si="37">IF(F110=0,0,(600*J110)/F110)</f>
        <v>561.4457831325301</v>
      </c>
      <c r="N110" s="47">
        <v>200</v>
      </c>
      <c r="O110" s="47">
        <v>200</v>
      </c>
      <c r="P110" s="55">
        <f t="shared" ref="P110:P111" si="38">IF(G110=0,0,(600*J110)/G110)</f>
        <v>600</v>
      </c>
      <c r="Q110" s="47">
        <v>200</v>
      </c>
      <c r="R110" s="47">
        <v>200</v>
      </c>
      <c r="S110" s="47">
        <v>0</v>
      </c>
      <c r="T110" s="47"/>
      <c r="U110" s="47"/>
      <c r="V110" s="55">
        <f t="shared" si="25"/>
        <v>961.4457831325301</v>
      </c>
      <c r="W110" s="55">
        <f t="shared" si="26"/>
        <v>1000</v>
      </c>
      <c r="X110" s="55">
        <f t="shared" si="27"/>
        <v>0</v>
      </c>
      <c r="Y110" s="55">
        <f t="shared" si="28"/>
        <v>1000</v>
      </c>
      <c r="Z110" s="47" t="str">
        <f t="shared" si="29"/>
        <v>NO</v>
      </c>
      <c r="AA110" s="47" t="str">
        <f t="shared" si="30"/>
        <v>Disprofarma</v>
      </c>
    </row>
    <row r="111" spans="1:27" ht="25.5">
      <c r="A111" s="47"/>
      <c r="B111" s="51">
        <v>109</v>
      </c>
      <c r="C111" s="56" t="s">
        <v>110</v>
      </c>
      <c r="D111" s="53">
        <v>12</v>
      </c>
      <c r="E111" s="54">
        <v>1040581</v>
      </c>
      <c r="F111" s="47">
        <f>VLOOKUP(B111,Discolmedica!B:G,6,FALSE)</f>
        <v>1040581</v>
      </c>
      <c r="G111" s="47">
        <f>VLOOKUP(B111,Disprofarma!A:G,6,FALSE)</f>
        <v>901607</v>
      </c>
      <c r="H111" s="47">
        <f>VLOOKUP(B111,Intercomercial!A:E,5,FALSE)</f>
        <v>0</v>
      </c>
      <c r="I111" s="47" t="str">
        <f t="shared" si="21"/>
        <v>Con ofertas</v>
      </c>
      <c r="J111" s="47">
        <f t="array" ref="J111">MIN(IF(F111:H111&gt;0,F111:H111))</f>
        <v>901607</v>
      </c>
      <c r="K111" s="47"/>
      <c r="L111" s="47" t="str">
        <f t="shared" si="22"/>
        <v>NO</v>
      </c>
      <c r="M111" s="55">
        <f t="shared" si="37"/>
        <v>519.86745866011393</v>
      </c>
      <c r="N111" s="47">
        <v>200</v>
      </c>
      <c r="O111" s="47">
        <v>200</v>
      </c>
      <c r="P111" s="55">
        <f t="shared" si="38"/>
        <v>600</v>
      </c>
      <c r="Q111" s="47">
        <v>200</v>
      </c>
      <c r="R111" s="47">
        <v>200</v>
      </c>
      <c r="S111" s="47">
        <v>0</v>
      </c>
      <c r="T111" s="47"/>
      <c r="U111" s="47"/>
      <c r="V111" s="55">
        <f t="shared" si="25"/>
        <v>919.86745866011393</v>
      </c>
      <c r="W111" s="55">
        <f t="shared" si="26"/>
        <v>1000</v>
      </c>
      <c r="X111" s="55">
        <f t="shared" si="27"/>
        <v>0</v>
      </c>
      <c r="Y111" s="55">
        <f t="shared" si="28"/>
        <v>1000</v>
      </c>
      <c r="Z111" s="47" t="str">
        <f t="shared" si="29"/>
        <v>NO</v>
      </c>
      <c r="AA111" s="47" t="str">
        <f t="shared" si="30"/>
        <v>Disprofarma</v>
      </c>
    </row>
    <row r="112" spans="1:27" ht="25.5">
      <c r="A112" s="47"/>
      <c r="B112" s="51">
        <v>110</v>
      </c>
      <c r="C112" s="56" t="s">
        <v>111</v>
      </c>
      <c r="D112" s="53">
        <v>10</v>
      </c>
      <c r="E112" s="54">
        <v>440680</v>
      </c>
      <c r="F112" s="47">
        <f>VLOOKUP(B112,Discolmedica!B:G,6,FALSE)</f>
        <v>0</v>
      </c>
      <c r="G112" s="47">
        <f>VLOOKUP(B112,Disprofarma!A:G,6,FALSE)</f>
        <v>0</v>
      </c>
      <c r="H112" s="47">
        <f>VLOOKUP(B112,Intercomercial!A:E,5,FALSE)</f>
        <v>0</v>
      </c>
      <c r="I112" s="47" t="str">
        <f t="shared" si="21"/>
        <v>Sin ofertas</v>
      </c>
      <c r="J112" s="47">
        <f t="array" ref="J112">MIN(IF(F112:H112&gt;0,F112:H112))</f>
        <v>0</v>
      </c>
      <c r="K112" s="47"/>
      <c r="L112" s="47" t="str">
        <f t="shared" si="22"/>
        <v>NO HAY OFERTAS</v>
      </c>
      <c r="M112" s="47">
        <v>0</v>
      </c>
      <c r="N112" s="47">
        <v>0</v>
      </c>
      <c r="O112" s="47">
        <v>0</v>
      </c>
      <c r="P112" s="47">
        <v>0</v>
      </c>
      <c r="Q112" s="47">
        <v>0</v>
      </c>
      <c r="R112" s="47">
        <v>0</v>
      </c>
      <c r="S112" s="47">
        <v>0</v>
      </c>
      <c r="T112" s="47">
        <v>0</v>
      </c>
      <c r="U112" s="47">
        <v>0</v>
      </c>
      <c r="V112" s="55">
        <f t="shared" si="25"/>
        <v>0</v>
      </c>
      <c r="W112" s="55">
        <f t="shared" si="26"/>
        <v>0</v>
      </c>
      <c r="X112" s="55">
        <f t="shared" si="27"/>
        <v>0</v>
      </c>
      <c r="Y112" s="55">
        <f t="shared" si="28"/>
        <v>0</v>
      </c>
      <c r="Z112" s="47" t="str">
        <f t="shared" si="29"/>
        <v>SI</v>
      </c>
      <c r="AA112" s="47" t="s">
        <v>715</v>
      </c>
    </row>
    <row r="113" spans="1:27">
      <c r="A113" s="47"/>
      <c r="B113" s="51">
        <v>111</v>
      </c>
      <c r="C113" s="56" t="s">
        <v>112</v>
      </c>
      <c r="D113" s="53">
        <v>3</v>
      </c>
      <c r="E113" s="54">
        <v>235764</v>
      </c>
      <c r="F113" s="47">
        <f>VLOOKUP(B113,Discolmedica!B:G,6,FALSE)</f>
        <v>174713</v>
      </c>
      <c r="G113" s="47">
        <f>VLOOKUP(B113,Disprofarma!A:G,6,FALSE)</f>
        <v>0</v>
      </c>
      <c r="H113" s="47">
        <f>VLOOKUP(B113,Intercomercial!A:E,5,FALSE)</f>
        <v>0</v>
      </c>
      <c r="I113" s="47" t="str">
        <f t="shared" si="21"/>
        <v>Con ofertas</v>
      </c>
      <c r="J113" s="47">
        <f t="array" ref="J113">MIN(IF(F113:H113&gt;0,F113:H113))</f>
        <v>174713</v>
      </c>
      <c r="K113" s="47"/>
      <c r="L113" s="47" t="str">
        <f t="shared" si="22"/>
        <v>SI</v>
      </c>
      <c r="M113" s="55">
        <f t="shared" ref="M113:M114" si="39">IF(F113=0,0,(600*J113)/F113)</f>
        <v>600</v>
      </c>
      <c r="N113" s="47">
        <v>200</v>
      </c>
      <c r="O113" s="47">
        <v>200</v>
      </c>
      <c r="P113" s="47">
        <v>0</v>
      </c>
      <c r="Q113" s="47"/>
      <c r="R113" s="47"/>
      <c r="S113" s="47">
        <v>0</v>
      </c>
      <c r="T113" s="47"/>
      <c r="U113" s="47"/>
      <c r="V113" s="55">
        <f t="shared" si="25"/>
        <v>1000</v>
      </c>
      <c r="W113" s="55">
        <f t="shared" si="26"/>
        <v>0</v>
      </c>
      <c r="X113" s="55">
        <f t="shared" si="27"/>
        <v>0</v>
      </c>
      <c r="Y113" s="55">
        <f t="shared" si="28"/>
        <v>1000</v>
      </c>
      <c r="Z113" s="47" t="str">
        <f t="shared" si="29"/>
        <v>NO</v>
      </c>
      <c r="AA113" s="47" t="str">
        <f t="shared" si="30"/>
        <v>Discolmedica</v>
      </c>
    </row>
    <row r="114" spans="1:27">
      <c r="A114" s="47"/>
      <c r="B114" s="51">
        <v>112</v>
      </c>
      <c r="C114" s="56" t="s">
        <v>113</v>
      </c>
      <c r="D114" s="53">
        <v>10</v>
      </c>
      <c r="E114" s="54">
        <v>31097</v>
      </c>
      <c r="F114" s="47">
        <f>VLOOKUP(B114,Discolmedica!B:G,6,FALSE)</f>
        <v>20865</v>
      </c>
      <c r="G114" s="47">
        <f>VLOOKUP(B114,Disprofarma!A:G,6,FALSE)</f>
        <v>0</v>
      </c>
      <c r="H114" s="47">
        <f>VLOOKUP(B114,Intercomercial!A:E,5,FALSE)</f>
        <v>0</v>
      </c>
      <c r="I114" s="47" t="str">
        <f t="shared" si="21"/>
        <v>Con ofertas</v>
      </c>
      <c r="J114" s="47">
        <f t="array" ref="J114">MIN(IF(F114:H114&gt;0,F114:H114))</f>
        <v>20865</v>
      </c>
      <c r="K114" s="47"/>
      <c r="L114" s="47" t="str">
        <f t="shared" si="22"/>
        <v>SI</v>
      </c>
      <c r="M114" s="55">
        <f t="shared" si="39"/>
        <v>600</v>
      </c>
      <c r="N114" s="47">
        <v>200</v>
      </c>
      <c r="O114" s="47">
        <v>200</v>
      </c>
      <c r="P114" s="47">
        <v>0</v>
      </c>
      <c r="Q114" s="47"/>
      <c r="R114" s="47"/>
      <c r="S114" s="47">
        <v>0</v>
      </c>
      <c r="T114" s="47"/>
      <c r="U114" s="47"/>
      <c r="V114" s="55">
        <f t="shared" si="25"/>
        <v>1000</v>
      </c>
      <c r="W114" s="55">
        <f t="shared" si="26"/>
        <v>0</v>
      </c>
      <c r="X114" s="55">
        <f t="shared" si="27"/>
        <v>0</v>
      </c>
      <c r="Y114" s="55">
        <f t="shared" si="28"/>
        <v>1000</v>
      </c>
      <c r="Z114" s="47" t="str">
        <f t="shared" si="29"/>
        <v>NO</v>
      </c>
      <c r="AA114" s="47" t="str">
        <f t="shared" si="30"/>
        <v>Discolmedica</v>
      </c>
    </row>
    <row r="115" spans="1:27">
      <c r="A115" s="47"/>
      <c r="B115" s="51">
        <v>113</v>
      </c>
      <c r="C115" s="56" t="s">
        <v>114</v>
      </c>
      <c r="D115" s="53">
        <v>10</v>
      </c>
      <c r="E115" s="54">
        <v>79180</v>
      </c>
      <c r="F115" s="47">
        <f>VLOOKUP(B115,Discolmedica!B:G,6,FALSE)</f>
        <v>0</v>
      </c>
      <c r="G115" s="47">
        <f>VLOOKUP(B115,Disprofarma!A:G,6,FALSE)</f>
        <v>0</v>
      </c>
      <c r="H115" s="47">
        <f>VLOOKUP(B115,Intercomercial!A:E,5,FALSE)</f>
        <v>0</v>
      </c>
      <c r="I115" s="47" t="str">
        <f t="shared" si="21"/>
        <v>Sin ofertas</v>
      </c>
      <c r="J115" s="47">
        <f t="array" ref="J115">MIN(IF(F115:H115&gt;0,F115:H115))</f>
        <v>0</v>
      </c>
      <c r="K115" s="47"/>
      <c r="L115" s="47" t="str">
        <f t="shared" si="22"/>
        <v>NO HAY OFERTAS</v>
      </c>
      <c r="M115" s="47">
        <v>0</v>
      </c>
      <c r="N115" s="47">
        <v>0</v>
      </c>
      <c r="O115" s="47">
        <v>0</v>
      </c>
      <c r="P115" s="47">
        <v>0</v>
      </c>
      <c r="Q115" s="47">
        <v>0</v>
      </c>
      <c r="R115" s="47">
        <v>0</v>
      </c>
      <c r="S115" s="47">
        <v>0</v>
      </c>
      <c r="T115" s="47">
        <v>0</v>
      </c>
      <c r="U115" s="47">
        <v>0</v>
      </c>
      <c r="V115" s="55">
        <f t="shared" si="25"/>
        <v>0</v>
      </c>
      <c r="W115" s="55">
        <f t="shared" si="26"/>
        <v>0</v>
      </c>
      <c r="X115" s="55">
        <f t="shared" si="27"/>
        <v>0</v>
      </c>
      <c r="Y115" s="55">
        <f t="shared" si="28"/>
        <v>0</v>
      </c>
      <c r="Z115" s="47" t="str">
        <f t="shared" si="29"/>
        <v>SI</v>
      </c>
      <c r="AA115" s="47" t="s">
        <v>715</v>
      </c>
    </row>
    <row r="116" spans="1:27">
      <c r="A116" s="47"/>
      <c r="B116" s="51">
        <v>114</v>
      </c>
      <c r="C116" s="56" t="s">
        <v>115</v>
      </c>
      <c r="D116" s="53">
        <v>5</v>
      </c>
      <c r="E116" s="54">
        <v>35022</v>
      </c>
      <c r="F116" s="47">
        <f>VLOOKUP(B116,Discolmedica!B:G,6,FALSE)</f>
        <v>0</v>
      </c>
      <c r="G116" s="47">
        <f>VLOOKUP(B116,Disprofarma!A:G,6,FALSE)</f>
        <v>0</v>
      </c>
      <c r="H116" s="47">
        <f>VLOOKUP(B116,Intercomercial!A:E,5,FALSE)</f>
        <v>0</v>
      </c>
      <c r="I116" s="47" t="str">
        <f t="shared" si="21"/>
        <v>Sin ofertas</v>
      </c>
      <c r="J116" s="47">
        <f t="array" ref="J116">MIN(IF(F116:H116&gt;0,F116:H116))</f>
        <v>0</v>
      </c>
      <c r="K116" s="47"/>
      <c r="L116" s="47" t="str">
        <f t="shared" si="22"/>
        <v>NO HAY OFERTAS</v>
      </c>
      <c r="M116" s="47">
        <v>0</v>
      </c>
      <c r="N116" s="47">
        <v>0</v>
      </c>
      <c r="O116" s="47">
        <v>0</v>
      </c>
      <c r="P116" s="47">
        <v>0</v>
      </c>
      <c r="Q116" s="47">
        <v>0</v>
      </c>
      <c r="R116" s="47">
        <v>0</v>
      </c>
      <c r="S116" s="47">
        <v>0</v>
      </c>
      <c r="T116" s="47">
        <v>0</v>
      </c>
      <c r="U116" s="47">
        <v>0</v>
      </c>
      <c r="V116" s="55">
        <f t="shared" si="25"/>
        <v>0</v>
      </c>
      <c r="W116" s="55">
        <f t="shared" si="26"/>
        <v>0</v>
      </c>
      <c r="X116" s="55">
        <f t="shared" si="27"/>
        <v>0</v>
      </c>
      <c r="Y116" s="55">
        <f t="shared" si="28"/>
        <v>0</v>
      </c>
      <c r="Z116" s="47" t="str">
        <f t="shared" si="29"/>
        <v>SI</v>
      </c>
      <c r="AA116" s="47" t="s">
        <v>715</v>
      </c>
    </row>
    <row r="117" spans="1:27">
      <c r="A117" s="47"/>
      <c r="B117" s="51">
        <v>115</v>
      </c>
      <c r="C117" s="56" t="s">
        <v>116</v>
      </c>
      <c r="D117" s="53">
        <v>10</v>
      </c>
      <c r="E117" s="54">
        <v>27188</v>
      </c>
      <c r="F117" s="47">
        <f>VLOOKUP(B117,Discolmedica!B:G,6,FALSE)</f>
        <v>23571</v>
      </c>
      <c r="G117" s="47">
        <f>VLOOKUP(B117,Disprofarma!A:G,6,FALSE)</f>
        <v>0</v>
      </c>
      <c r="H117" s="47">
        <f>VLOOKUP(B117,Intercomercial!A:E,5,FALSE)</f>
        <v>0</v>
      </c>
      <c r="I117" s="47" t="str">
        <f t="shared" si="21"/>
        <v>Con ofertas</v>
      </c>
      <c r="J117" s="47">
        <f t="array" ref="J117">MIN(IF(F117:H117&gt;0,F117:H117))</f>
        <v>23571</v>
      </c>
      <c r="K117" s="47"/>
      <c r="L117" s="47" t="str">
        <f t="shared" si="22"/>
        <v>SI</v>
      </c>
      <c r="M117" s="55">
        <f>IF(F117=0,0,(600*J117)/F117)</f>
        <v>600</v>
      </c>
      <c r="N117" s="47">
        <v>200</v>
      </c>
      <c r="O117" s="47">
        <v>200</v>
      </c>
      <c r="P117" s="47">
        <v>0</v>
      </c>
      <c r="Q117" s="47"/>
      <c r="R117" s="47"/>
      <c r="S117" s="47">
        <v>0</v>
      </c>
      <c r="T117" s="47"/>
      <c r="U117" s="47"/>
      <c r="V117" s="55">
        <f t="shared" si="25"/>
        <v>1000</v>
      </c>
      <c r="W117" s="55">
        <f t="shared" si="26"/>
        <v>0</v>
      </c>
      <c r="X117" s="55">
        <f t="shared" si="27"/>
        <v>0</v>
      </c>
      <c r="Y117" s="55">
        <f t="shared" si="28"/>
        <v>1000</v>
      </c>
      <c r="Z117" s="47" t="str">
        <f t="shared" si="29"/>
        <v>NO</v>
      </c>
      <c r="AA117" s="47" t="str">
        <f t="shared" si="30"/>
        <v>Discolmedica</v>
      </c>
    </row>
    <row r="118" spans="1:27">
      <c r="A118" s="47"/>
      <c r="B118" s="51">
        <v>116</v>
      </c>
      <c r="C118" s="56" t="s">
        <v>117</v>
      </c>
      <c r="D118" s="53">
        <v>10</v>
      </c>
      <c r="E118" s="54">
        <v>20658</v>
      </c>
      <c r="F118" s="47">
        <f>VLOOKUP(B118,Discolmedica!B:G,6,FALSE)</f>
        <v>0</v>
      </c>
      <c r="G118" s="47">
        <f>VLOOKUP(B118,Disprofarma!A:G,6,FALSE)</f>
        <v>0</v>
      </c>
      <c r="H118" s="47">
        <f>VLOOKUP(B118,Intercomercial!A:E,5,FALSE)</f>
        <v>0</v>
      </c>
      <c r="I118" s="47" t="str">
        <f t="shared" si="21"/>
        <v>Sin ofertas</v>
      </c>
      <c r="J118" s="47">
        <f t="array" ref="J118">MIN(IF(F118:H118&gt;0,F118:H118))</f>
        <v>0</v>
      </c>
      <c r="K118" s="47"/>
      <c r="L118" s="47" t="str">
        <f t="shared" si="22"/>
        <v>NO HAY OFERTAS</v>
      </c>
      <c r="M118" s="47">
        <v>0</v>
      </c>
      <c r="N118" s="47">
        <v>0</v>
      </c>
      <c r="O118" s="47">
        <v>0</v>
      </c>
      <c r="P118" s="47">
        <v>0</v>
      </c>
      <c r="Q118" s="47">
        <v>0</v>
      </c>
      <c r="R118" s="47">
        <v>0</v>
      </c>
      <c r="S118" s="47">
        <v>0</v>
      </c>
      <c r="T118" s="47">
        <v>0</v>
      </c>
      <c r="U118" s="47">
        <v>0</v>
      </c>
      <c r="V118" s="55">
        <f t="shared" si="25"/>
        <v>0</v>
      </c>
      <c r="W118" s="55">
        <f t="shared" si="26"/>
        <v>0</v>
      </c>
      <c r="X118" s="55">
        <f t="shared" si="27"/>
        <v>0</v>
      </c>
      <c r="Y118" s="55">
        <f t="shared" si="28"/>
        <v>0</v>
      </c>
      <c r="Z118" s="47" t="str">
        <f t="shared" si="29"/>
        <v>SI</v>
      </c>
      <c r="AA118" s="47" t="s">
        <v>715</v>
      </c>
    </row>
    <row r="119" spans="1:27">
      <c r="A119" s="47"/>
      <c r="B119" s="51">
        <v>117</v>
      </c>
      <c r="C119" s="56" t="s">
        <v>118</v>
      </c>
      <c r="D119" s="53">
        <v>10</v>
      </c>
      <c r="E119" s="54">
        <v>31469</v>
      </c>
      <c r="F119" s="47">
        <f>VLOOKUP(B119,Discolmedica!B:G,6,FALSE)</f>
        <v>31469</v>
      </c>
      <c r="G119" s="47">
        <f>VLOOKUP(B119,Disprofarma!A:G,6,FALSE)</f>
        <v>31286</v>
      </c>
      <c r="H119" s="47">
        <f>VLOOKUP(B119,Intercomercial!A:E,5,FALSE)</f>
        <v>0</v>
      </c>
      <c r="I119" s="47" t="str">
        <f t="shared" si="21"/>
        <v>Con ofertas</v>
      </c>
      <c r="J119" s="47">
        <f t="array" ref="J119">MIN(IF(F119:H119&gt;0,F119:H119))</f>
        <v>31286</v>
      </c>
      <c r="K119" s="47"/>
      <c r="L119" s="47" t="str">
        <f t="shared" si="22"/>
        <v>NO</v>
      </c>
      <c r="M119" s="55">
        <f t="shared" ref="M119:M120" si="40">IF(F119=0,0,(600*J119)/F119)</f>
        <v>596.5108519495376</v>
      </c>
      <c r="N119" s="47">
        <v>200</v>
      </c>
      <c r="O119" s="47">
        <v>200</v>
      </c>
      <c r="P119" s="55">
        <f>IF(G119=0,0,(600*J119)/G119)</f>
        <v>600</v>
      </c>
      <c r="Q119" s="47">
        <v>200</v>
      </c>
      <c r="R119" s="47">
        <v>200</v>
      </c>
      <c r="S119" s="47">
        <v>0</v>
      </c>
      <c r="T119" s="47"/>
      <c r="U119" s="47"/>
      <c r="V119" s="55">
        <f t="shared" si="25"/>
        <v>996.5108519495376</v>
      </c>
      <c r="W119" s="55">
        <f t="shared" si="26"/>
        <v>1000</v>
      </c>
      <c r="X119" s="55">
        <f t="shared" si="27"/>
        <v>0</v>
      </c>
      <c r="Y119" s="55">
        <f t="shared" si="28"/>
        <v>1000</v>
      </c>
      <c r="Z119" s="47" t="str">
        <f t="shared" si="29"/>
        <v>NO</v>
      </c>
      <c r="AA119" s="47" t="str">
        <f t="shared" si="30"/>
        <v>Disprofarma</v>
      </c>
    </row>
    <row r="120" spans="1:27">
      <c r="A120" s="47"/>
      <c r="B120" s="51">
        <v>118</v>
      </c>
      <c r="C120" s="56" t="s">
        <v>119</v>
      </c>
      <c r="D120" s="53">
        <v>10</v>
      </c>
      <c r="E120" s="54">
        <v>17333</v>
      </c>
      <c r="F120" s="47">
        <f>VLOOKUP(B120,Discolmedica!B:G,6,FALSE)</f>
        <v>16883</v>
      </c>
      <c r="G120" s="47">
        <f>VLOOKUP(B120,Disprofarma!A:G,6,FALSE)</f>
        <v>0</v>
      </c>
      <c r="H120" s="47">
        <f>VLOOKUP(B120,Intercomercial!A:E,5,FALSE)</f>
        <v>0</v>
      </c>
      <c r="I120" s="47" t="str">
        <f t="shared" si="21"/>
        <v>Con ofertas</v>
      </c>
      <c r="J120" s="47">
        <f t="array" ref="J120">MIN(IF(F120:H120&gt;0,F120:H120))</f>
        <v>16883</v>
      </c>
      <c r="K120" s="47"/>
      <c r="L120" s="47" t="str">
        <f t="shared" si="22"/>
        <v>SI</v>
      </c>
      <c r="M120" s="55">
        <f t="shared" si="40"/>
        <v>600</v>
      </c>
      <c r="N120" s="47">
        <v>200</v>
      </c>
      <c r="O120" s="47">
        <v>200</v>
      </c>
      <c r="P120" s="47">
        <v>0</v>
      </c>
      <c r="Q120" s="47"/>
      <c r="R120" s="47"/>
      <c r="S120" s="47">
        <v>0</v>
      </c>
      <c r="T120" s="47"/>
      <c r="U120" s="47"/>
      <c r="V120" s="55">
        <f t="shared" si="25"/>
        <v>1000</v>
      </c>
      <c r="W120" s="55">
        <f t="shared" si="26"/>
        <v>0</v>
      </c>
      <c r="X120" s="55">
        <f t="shared" si="27"/>
        <v>0</v>
      </c>
      <c r="Y120" s="55">
        <f t="shared" si="28"/>
        <v>1000</v>
      </c>
      <c r="Z120" s="47" t="str">
        <f t="shared" si="29"/>
        <v>NO</v>
      </c>
      <c r="AA120" s="47" t="str">
        <f t="shared" si="30"/>
        <v>Discolmedica</v>
      </c>
    </row>
    <row r="121" spans="1:27" ht="25.5">
      <c r="A121" s="47"/>
      <c r="B121" s="51">
        <v>119</v>
      </c>
      <c r="C121" s="56" t="s">
        <v>120</v>
      </c>
      <c r="D121" s="53">
        <v>5</v>
      </c>
      <c r="E121" s="54">
        <v>55231</v>
      </c>
      <c r="F121" s="47">
        <f>VLOOKUP(B121,Discolmedica!B:G,6,FALSE)</f>
        <v>0</v>
      </c>
      <c r="G121" s="47">
        <f>VLOOKUP(B121,Disprofarma!A:G,6,FALSE)</f>
        <v>0</v>
      </c>
      <c r="H121" s="47">
        <f>VLOOKUP(B121,Intercomercial!A:E,5,FALSE)</f>
        <v>0</v>
      </c>
      <c r="I121" s="47" t="str">
        <f t="shared" si="21"/>
        <v>Sin ofertas</v>
      </c>
      <c r="J121" s="47">
        <f t="array" ref="J121">MIN(IF(F121:H121&gt;0,F121:H121))</f>
        <v>0</v>
      </c>
      <c r="K121" s="47"/>
      <c r="L121" s="47" t="str">
        <f t="shared" si="22"/>
        <v>NO HAY OFERTAS</v>
      </c>
      <c r="M121" s="47">
        <v>0</v>
      </c>
      <c r="N121" s="47">
        <v>0</v>
      </c>
      <c r="O121" s="47">
        <v>0</v>
      </c>
      <c r="P121" s="47">
        <v>0</v>
      </c>
      <c r="Q121" s="47">
        <v>0</v>
      </c>
      <c r="R121" s="47">
        <v>0</v>
      </c>
      <c r="S121" s="47">
        <v>0</v>
      </c>
      <c r="T121" s="47">
        <v>0</v>
      </c>
      <c r="U121" s="47">
        <v>0</v>
      </c>
      <c r="V121" s="55">
        <f t="shared" si="25"/>
        <v>0</v>
      </c>
      <c r="W121" s="55">
        <f t="shared" si="26"/>
        <v>0</v>
      </c>
      <c r="X121" s="55">
        <f t="shared" si="27"/>
        <v>0</v>
      </c>
      <c r="Y121" s="55">
        <f t="shared" si="28"/>
        <v>0</v>
      </c>
      <c r="Z121" s="47" t="str">
        <f t="shared" si="29"/>
        <v>SI</v>
      </c>
      <c r="AA121" s="47" t="s">
        <v>715</v>
      </c>
    </row>
    <row r="122" spans="1:27" ht="25.5">
      <c r="A122" s="47"/>
      <c r="B122" s="51">
        <v>120</v>
      </c>
      <c r="C122" s="56" t="s">
        <v>121</v>
      </c>
      <c r="D122" s="53">
        <v>320</v>
      </c>
      <c r="E122" s="54">
        <v>438</v>
      </c>
      <c r="F122" s="47">
        <f>VLOOKUP(B122,Discolmedica!B:G,6,FALSE)</f>
        <v>0</v>
      </c>
      <c r="G122" s="47">
        <f>VLOOKUP(B122,Disprofarma!A:G,6,FALSE)</f>
        <v>0</v>
      </c>
      <c r="H122" s="47">
        <f>VLOOKUP(B122,Intercomercial!A:E,5,FALSE)</f>
        <v>0</v>
      </c>
      <c r="I122" s="47" t="str">
        <f t="shared" si="21"/>
        <v>Sin ofertas</v>
      </c>
      <c r="J122" s="47">
        <f t="array" ref="J122">MIN(IF(F122:H122&gt;0,F122:H122))</f>
        <v>0</v>
      </c>
      <c r="K122" s="47"/>
      <c r="L122" s="47" t="str">
        <f t="shared" si="22"/>
        <v>NO HAY OFERTAS</v>
      </c>
      <c r="M122" s="47">
        <v>0</v>
      </c>
      <c r="N122" s="47">
        <v>0</v>
      </c>
      <c r="O122" s="47">
        <v>0</v>
      </c>
      <c r="P122" s="47">
        <v>0</v>
      </c>
      <c r="Q122" s="47">
        <v>0</v>
      </c>
      <c r="R122" s="47">
        <v>0</v>
      </c>
      <c r="S122" s="47">
        <v>0</v>
      </c>
      <c r="T122" s="47">
        <v>0</v>
      </c>
      <c r="U122" s="47">
        <v>0</v>
      </c>
      <c r="V122" s="55">
        <f t="shared" si="25"/>
        <v>0</v>
      </c>
      <c r="W122" s="55">
        <f t="shared" si="26"/>
        <v>0</v>
      </c>
      <c r="X122" s="55">
        <f t="shared" si="27"/>
        <v>0</v>
      </c>
      <c r="Y122" s="55">
        <f t="shared" si="28"/>
        <v>0</v>
      </c>
      <c r="Z122" s="47" t="str">
        <f t="shared" si="29"/>
        <v>SI</v>
      </c>
      <c r="AA122" s="47" t="s">
        <v>715</v>
      </c>
    </row>
    <row r="123" spans="1:27">
      <c r="A123" s="47"/>
      <c r="B123" s="51">
        <v>121</v>
      </c>
      <c r="C123" s="56" t="s">
        <v>122</v>
      </c>
      <c r="D123" s="53">
        <v>210</v>
      </c>
      <c r="E123" s="54">
        <v>680</v>
      </c>
      <c r="F123" s="47">
        <f>VLOOKUP(B123,Discolmedica!B:G,6,FALSE)</f>
        <v>614</v>
      </c>
      <c r="G123" s="47">
        <f>VLOOKUP(B123,Disprofarma!A:G,6,FALSE)</f>
        <v>0</v>
      </c>
      <c r="H123" s="47">
        <f>VLOOKUP(B123,Intercomercial!A:E,5,FALSE)</f>
        <v>0</v>
      </c>
      <c r="I123" s="47" t="str">
        <f t="shared" si="21"/>
        <v>Con ofertas</v>
      </c>
      <c r="J123" s="47">
        <f t="array" ref="J123">MIN(IF(F123:H123&gt;0,F123:H123))</f>
        <v>614</v>
      </c>
      <c r="K123" s="47"/>
      <c r="L123" s="47" t="str">
        <f t="shared" si="22"/>
        <v>SI</v>
      </c>
      <c r="M123" s="55">
        <f t="shared" ref="M123:M128" si="41">IF(F123=0,0,(600*J123)/F123)</f>
        <v>600</v>
      </c>
      <c r="N123" s="47">
        <v>200</v>
      </c>
      <c r="O123" s="47">
        <v>200</v>
      </c>
      <c r="P123" s="47">
        <v>0</v>
      </c>
      <c r="Q123" s="47"/>
      <c r="R123" s="47"/>
      <c r="S123" s="47">
        <v>0</v>
      </c>
      <c r="T123" s="47"/>
      <c r="U123" s="47"/>
      <c r="V123" s="55">
        <f t="shared" si="25"/>
        <v>1000</v>
      </c>
      <c r="W123" s="55">
        <f t="shared" si="26"/>
        <v>0</v>
      </c>
      <c r="X123" s="55">
        <f t="shared" si="27"/>
        <v>0</v>
      </c>
      <c r="Y123" s="55">
        <f t="shared" si="28"/>
        <v>1000</v>
      </c>
      <c r="Z123" s="47" t="str">
        <f t="shared" si="29"/>
        <v>NO</v>
      </c>
      <c r="AA123" s="47" t="str">
        <f t="shared" si="30"/>
        <v>Discolmedica</v>
      </c>
    </row>
    <row r="124" spans="1:27">
      <c r="A124" s="47"/>
      <c r="B124" s="51">
        <v>122</v>
      </c>
      <c r="C124" s="56" t="s">
        <v>123</v>
      </c>
      <c r="D124" s="53">
        <v>30</v>
      </c>
      <c r="E124" s="54">
        <v>786</v>
      </c>
      <c r="F124" s="47">
        <f>VLOOKUP(B124,Discolmedica!B:G,6,FALSE)</f>
        <v>719</v>
      </c>
      <c r="G124" s="47">
        <f>VLOOKUP(B124,Disprofarma!A:G,6,FALSE)</f>
        <v>0</v>
      </c>
      <c r="H124" s="47">
        <f>VLOOKUP(B124,Intercomercial!A:E,5,FALSE)</f>
        <v>0</v>
      </c>
      <c r="I124" s="47" t="str">
        <f t="shared" si="21"/>
        <v>Con ofertas</v>
      </c>
      <c r="J124" s="47">
        <f t="array" ref="J124">MIN(IF(F124:H124&gt;0,F124:H124))</f>
        <v>719</v>
      </c>
      <c r="K124" s="47"/>
      <c r="L124" s="47" t="str">
        <f t="shared" si="22"/>
        <v>SI</v>
      </c>
      <c r="M124" s="55">
        <f t="shared" si="41"/>
        <v>600</v>
      </c>
      <c r="N124" s="47">
        <v>200</v>
      </c>
      <c r="O124" s="47">
        <v>200</v>
      </c>
      <c r="P124" s="47">
        <v>0</v>
      </c>
      <c r="Q124" s="47"/>
      <c r="R124" s="47"/>
      <c r="S124" s="47">
        <v>0</v>
      </c>
      <c r="T124" s="47"/>
      <c r="U124" s="47"/>
      <c r="V124" s="55">
        <f t="shared" si="25"/>
        <v>1000</v>
      </c>
      <c r="W124" s="55">
        <f t="shared" si="26"/>
        <v>0</v>
      </c>
      <c r="X124" s="55">
        <f t="shared" si="27"/>
        <v>0</v>
      </c>
      <c r="Y124" s="55">
        <f t="shared" si="28"/>
        <v>1000</v>
      </c>
      <c r="Z124" s="47" t="str">
        <f t="shared" si="29"/>
        <v>NO</v>
      </c>
      <c r="AA124" s="47" t="str">
        <f t="shared" si="30"/>
        <v>Discolmedica</v>
      </c>
    </row>
    <row r="125" spans="1:27">
      <c r="A125" s="47"/>
      <c r="B125" s="51">
        <v>123</v>
      </c>
      <c r="C125" s="56" t="s">
        <v>124</v>
      </c>
      <c r="D125" s="53">
        <v>5</v>
      </c>
      <c r="E125" s="54">
        <v>10290</v>
      </c>
      <c r="F125" s="47">
        <f>VLOOKUP(B125,Discolmedica!B:G,6,FALSE)</f>
        <v>10000</v>
      </c>
      <c r="G125" s="47">
        <f>VLOOKUP(B125,Disprofarma!A:G,6,FALSE)</f>
        <v>0</v>
      </c>
      <c r="H125" s="47">
        <f>VLOOKUP(B125,Intercomercial!A:E,5,FALSE)</f>
        <v>0</v>
      </c>
      <c r="I125" s="47" t="str">
        <f t="shared" si="21"/>
        <v>Con ofertas</v>
      </c>
      <c r="J125" s="47">
        <f t="array" ref="J125">MIN(IF(F125:H125&gt;0,F125:H125))</f>
        <v>10000</v>
      </c>
      <c r="K125" s="47"/>
      <c r="L125" s="47" t="str">
        <f t="shared" si="22"/>
        <v>SI</v>
      </c>
      <c r="M125" s="55">
        <f t="shared" si="41"/>
        <v>600</v>
      </c>
      <c r="N125" s="47">
        <v>200</v>
      </c>
      <c r="O125" s="47">
        <v>200</v>
      </c>
      <c r="P125" s="47">
        <v>0</v>
      </c>
      <c r="Q125" s="47"/>
      <c r="R125" s="47"/>
      <c r="S125" s="47">
        <v>0</v>
      </c>
      <c r="T125" s="47"/>
      <c r="U125" s="47"/>
      <c r="V125" s="55">
        <f t="shared" si="25"/>
        <v>1000</v>
      </c>
      <c r="W125" s="55">
        <f t="shared" si="26"/>
        <v>0</v>
      </c>
      <c r="X125" s="55">
        <f t="shared" si="27"/>
        <v>0</v>
      </c>
      <c r="Y125" s="55">
        <f t="shared" si="28"/>
        <v>1000</v>
      </c>
      <c r="Z125" s="47" t="str">
        <f t="shared" si="29"/>
        <v>NO</v>
      </c>
      <c r="AA125" s="47" t="str">
        <f t="shared" si="30"/>
        <v>Discolmedica</v>
      </c>
    </row>
    <row r="126" spans="1:27" ht="25.5">
      <c r="A126" s="47"/>
      <c r="B126" s="51">
        <v>124</v>
      </c>
      <c r="C126" s="56" t="s">
        <v>125</v>
      </c>
      <c r="D126" s="53">
        <v>70</v>
      </c>
      <c r="E126" s="54">
        <v>171254</v>
      </c>
      <c r="F126" s="47">
        <f>VLOOKUP(B126,Discolmedica!B:G,6,FALSE)</f>
        <v>171254</v>
      </c>
      <c r="G126" s="47">
        <f>VLOOKUP(B126,Disprofarma!A:G,6,FALSE)</f>
        <v>132184</v>
      </c>
      <c r="H126" s="47">
        <f>VLOOKUP(B126,Intercomercial!A:E,5,FALSE)</f>
        <v>0</v>
      </c>
      <c r="I126" s="47" t="str">
        <f t="shared" si="21"/>
        <v>Con ofertas</v>
      </c>
      <c r="J126" s="47">
        <f t="array" ref="J126">MIN(IF(F126:H126&gt;0,F126:H126))</f>
        <v>132184</v>
      </c>
      <c r="K126" s="47"/>
      <c r="L126" s="47" t="str">
        <f t="shared" si="22"/>
        <v>NO</v>
      </c>
      <c r="M126" s="55">
        <f t="shared" si="41"/>
        <v>463.11560605883659</v>
      </c>
      <c r="N126" s="47">
        <v>200</v>
      </c>
      <c r="O126" s="47">
        <v>200</v>
      </c>
      <c r="P126" s="55">
        <f t="shared" ref="P126:P127" si="42">IF(G126=0,0,(600*J126)/G126)</f>
        <v>600</v>
      </c>
      <c r="Q126" s="47">
        <v>200</v>
      </c>
      <c r="R126" s="47">
        <v>200</v>
      </c>
      <c r="S126" s="47">
        <v>0</v>
      </c>
      <c r="T126" s="47"/>
      <c r="U126" s="47"/>
      <c r="V126" s="55">
        <f t="shared" si="25"/>
        <v>863.11560605883665</v>
      </c>
      <c r="W126" s="55">
        <f t="shared" si="26"/>
        <v>1000</v>
      </c>
      <c r="X126" s="55">
        <f t="shared" si="27"/>
        <v>0</v>
      </c>
      <c r="Y126" s="55">
        <f t="shared" si="28"/>
        <v>1000</v>
      </c>
      <c r="Z126" s="47" t="str">
        <f t="shared" si="29"/>
        <v>NO</v>
      </c>
      <c r="AA126" s="47" t="str">
        <f t="shared" si="30"/>
        <v>Disprofarma</v>
      </c>
    </row>
    <row r="127" spans="1:27">
      <c r="A127" s="47"/>
      <c r="B127" s="51">
        <v>125</v>
      </c>
      <c r="C127" s="56" t="s">
        <v>126</v>
      </c>
      <c r="D127" s="53">
        <v>6</v>
      </c>
      <c r="E127" s="54">
        <v>3125</v>
      </c>
      <c r="F127" s="47">
        <f>VLOOKUP(B127,Discolmedica!B:G,6,FALSE)</f>
        <v>3125</v>
      </c>
      <c r="G127" s="47">
        <f>VLOOKUP(B127,Disprofarma!A:G,6,FALSE)</f>
        <v>1680</v>
      </c>
      <c r="H127" s="47">
        <f>VLOOKUP(B127,Intercomercial!A:E,5,FALSE)</f>
        <v>0</v>
      </c>
      <c r="I127" s="47" t="str">
        <f t="shared" si="21"/>
        <v>Con ofertas</v>
      </c>
      <c r="J127" s="47">
        <f t="array" ref="J127">MIN(IF(F127:H127&gt;0,F127:H127))</f>
        <v>1680</v>
      </c>
      <c r="K127" s="47"/>
      <c r="L127" s="47" t="str">
        <f t="shared" si="22"/>
        <v>NO</v>
      </c>
      <c r="M127" s="55">
        <f t="shared" si="41"/>
        <v>322.56</v>
      </c>
      <c r="N127" s="47">
        <v>200</v>
      </c>
      <c r="O127" s="47">
        <v>200</v>
      </c>
      <c r="P127" s="55">
        <f t="shared" si="42"/>
        <v>600</v>
      </c>
      <c r="Q127" s="47">
        <v>200</v>
      </c>
      <c r="R127" s="47">
        <v>200</v>
      </c>
      <c r="S127" s="47">
        <v>0</v>
      </c>
      <c r="T127" s="47"/>
      <c r="U127" s="47"/>
      <c r="V127" s="55">
        <f t="shared" si="25"/>
        <v>722.56</v>
      </c>
      <c r="W127" s="55">
        <f t="shared" si="26"/>
        <v>1000</v>
      </c>
      <c r="X127" s="55">
        <f t="shared" si="27"/>
        <v>0</v>
      </c>
      <c r="Y127" s="55">
        <f t="shared" si="28"/>
        <v>1000</v>
      </c>
      <c r="Z127" s="47" t="str">
        <f t="shared" si="29"/>
        <v>NO</v>
      </c>
      <c r="AA127" s="47" t="str">
        <f t="shared" si="30"/>
        <v>Disprofarma</v>
      </c>
    </row>
    <row r="128" spans="1:27">
      <c r="A128" s="47"/>
      <c r="B128" s="51">
        <v>126</v>
      </c>
      <c r="C128" s="56" t="s">
        <v>127</v>
      </c>
      <c r="D128" s="53">
        <v>150</v>
      </c>
      <c r="E128" s="54">
        <v>38</v>
      </c>
      <c r="F128" s="47">
        <f>VLOOKUP(B128,Discolmedica!B:G,6,FALSE)</f>
        <v>36</v>
      </c>
      <c r="G128" s="47">
        <f>VLOOKUP(B128,Disprofarma!A:G,6,FALSE)</f>
        <v>0</v>
      </c>
      <c r="H128" s="47">
        <f>VLOOKUP(B128,Intercomercial!A:E,5,FALSE)</f>
        <v>0</v>
      </c>
      <c r="I128" s="47" t="str">
        <f t="shared" si="21"/>
        <v>Con ofertas</v>
      </c>
      <c r="J128" s="47">
        <f t="array" ref="J128">MIN(IF(F128:H128&gt;0,F128:H128))</f>
        <v>36</v>
      </c>
      <c r="K128" s="47"/>
      <c r="L128" s="47" t="str">
        <f t="shared" si="22"/>
        <v>SI</v>
      </c>
      <c r="M128" s="55">
        <f t="shared" si="41"/>
        <v>600</v>
      </c>
      <c r="N128" s="47">
        <v>200</v>
      </c>
      <c r="O128" s="47">
        <v>200</v>
      </c>
      <c r="P128" s="47">
        <v>0</v>
      </c>
      <c r="Q128" s="47"/>
      <c r="R128" s="47"/>
      <c r="S128" s="47">
        <v>0</v>
      </c>
      <c r="T128" s="47"/>
      <c r="U128" s="47"/>
      <c r="V128" s="55">
        <f t="shared" si="25"/>
        <v>1000</v>
      </c>
      <c r="W128" s="55">
        <f t="shared" si="26"/>
        <v>0</v>
      </c>
      <c r="X128" s="55">
        <f t="shared" si="27"/>
        <v>0</v>
      </c>
      <c r="Y128" s="55">
        <f t="shared" si="28"/>
        <v>1000</v>
      </c>
      <c r="Z128" s="47" t="str">
        <f t="shared" si="29"/>
        <v>NO</v>
      </c>
      <c r="AA128" s="47" t="str">
        <f t="shared" si="30"/>
        <v>Discolmedica</v>
      </c>
    </row>
    <row r="129" spans="1:27">
      <c r="A129" s="47"/>
      <c r="B129" s="51">
        <v>127</v>
      </c>
      <c r="C129" s="56" t="s">
        <v>128</v>
      </c>
      <c r="D129" s="53">
        <v>150</v>
      </c>
      <c r="E129" s="54">
        <v>2300</v>
      </c>
      <c r="F129" s="47">
        <f>VLOOKUP(B129,Discolmedica!B:G,6,FALSE)</f>
        <v>0</v>
      </c>
      <c r="G129" s="47">
        <f>VLOOKUP(B129,Disprofarma!A:G,6,FALSE)</f>
        <v>0</v>
      </c>
      <c r="H129" s="47">
        <f>VLOOKUP(B129,Intercomercial!A:E,5,FALSE)</f>
        <v>0</v>
      </c>
      <c r="I129" s="47" t="str">
        <f t="shared" si="21"/>
        <v>Sin ofertas</v>
      </c>
      <c r="J129" s="47">
        <f t="array" ref="J129">MIN(IF(F129:H129&gt;0,F129:H129))</f>
        <v>0</v>
      </c>
      <c r="K129" s="47"/>
      <c r="L129" s="47" t="str">
        <f t="shared" si="22"/>
        <v>NO HAY OFERTAS</v>
      </c>
      <c r="M129" s="47">
        <v>0</v>
      </c>
      <c r="N129" s="47">
        <v>0</v>
      </c>
      <c r="O129" s="47">
        <v>0</v>
      </c>
      <c r="P129" s="47">
        <v>0</v>
      </c>
      <c r="Q129" s="47">
        <v>0</v>
      </c>
      <c r="R129" s="47">
        <v>0</v>
      </c>
      <c r="S129" s="47">
        <v>0</v>
      </c>
      <c r="T129" s="47">
        <v>0</v>
      </c>
      <c r="U129" s="47">
        <v>0</v>
      </c>
      <c r="V129" s="55">
        <f t="shared" si="25"/>
        <v>0</v>
      </c>
      <c r="W129" s="55">
        <f t="shared" si="26"/>
        <v>0</v>
      </c>
      <c r="X129" s="55">
        <f t="shared" si="27"/>
        <v>0</v>
      </c>
      <c r="Y129" s="55">
        <f t="shared" si="28"/>
        <v>0</v>
      </c>
      <c r="Z129" s="47" t="str">
        <f t="shared" si="29"/>
        <v>SI</v>
      </c>
      <c r="AA129" s="47" t="s">
        <v>715</v>
      </c>
    </row>
    <row r="130" spans="1:27">
      <c r="A130" s="47"/>
      <c r="B130" s="51">
        <v>128</v>
      </c>
      <c r="C130" s="56" t="s">
        <v>129</v>
      </c>
      <c r="D130" s="53">
        <v>100</v>
      </c>
      <c r="E130" s="54">
        <v>9772</v>
      </c>
      <c r="F130" s="47">
        <f>VLOOKUP(B130,Discolmedica!B:G,6,FALSE)</f>
        <v>9645</v>
      </c>
      <c r="G130" s="47">
        <f>VLOOKUP(B130,Disprofarma!A:G,6,FALSE)</f>
        <v>0</v>
      </c>
      <c r="H130" s="47">
        <f>VLOOKUP(B130,Intercomercial!A:E,5,FALSE)</f>
        <v>0</v>
      </c>
      <c r="I130" s="47" t="str">
        <f t="shared" si="21"/>
        <v>Con ofertas</v>
      </c>
      <c r="J130" s="47">
        <f t="array" ref="J130">MIN(IF(F130:H130&gt;0,F130:H130))</f>
        <v>9645</v>
      </c>
      <c r="K130" s="47"/>
      <c r="L130" s="47" t="str">
        <f t="shared" si="22"/>
        <v>SI</v>
      </c>
      <c r="M130" s="55">
        <f>IF(F130=0,0,(600*J130)/F130)</f>
        <v>600</v>
      </c>
      <c r="N130" s="47">
        <v>200</v>
      </c>
      <c r="O130" s="47">
        <v>200</v>
      </c>
      <c r="P130" s="47">
        <v>0</v>
      </c>
      <c r="Q130" s="47"/>
      <c r="R130" s="47"/>
      <c r="S130" s="47">
        <v>0</v>
      </c>
      <c r="T130" s="47"/>
      <c r="U130" s="47"/>
      <c r="V130" s="55">
        <f t="shared" si="25"/>
        <v>1000</v>
      </c>
      <c r="W130" s="55">
        <f t="shared" si="26"/>
        <v>0</v>
      </c>
      <c r="X130" s="55">
        <f t="shared" si="27"/>
        <v>0</v>
      </c>
      <c r="Y130" s="55">
        <f t="shared" si="28"/>
        <v>1000</v>
      </c>
      <c r="Z130" s="47" t="str">
        <f t="shared" si="29"/>
        <v>NO</v>
      </c>
      <c r="AA130" s="47" t="str">
        <f t="shared" si="30"/>
        <v>Discolmedica</v>
      </c>
    </row>
    <row r="131" spans="1:27">
      <c r="A131" s="47"/>
      <c r="B131" s="51">
        <v>129</v>
      </c>
      <c r="C131" s="56" t="s">
        <v>130</v>
      </c>
      <c r="D131" s="53">
        <v>250</v>
      </c>
      <c r="E131" s="54">
        <v>1068</v>
      </c>
      <c r="F131" s="47">
        <f>VLOOKUP(B131,Discolmedica!B:G,6,FALSE)</f>
        <v>0</v>
      </c>
      <c r="G131" s="47">
        <f>VLOOKUP(B131,Disprofarma!A:G,6,FALSE)</f>
        <v>0</v>
      </c>
      <c r="H131" s="47">
        <f>VLOOKUP(B131,Intercomercial!A:E,5,FALSE)</f>
        <v>0</v>
      </c>
      <c r="I131" s="47" t="str">
        <f t="shared" si="21"/>
        <v>Sin ofertas</v>
      </c>
      <c r="J131" s="47">
        <f t="array" ref="J131">MIN(IF(F131:H131&gt;0,F131:H131))</f>
        <v>0</v>
      </c>
      <c r="K131" s="47"/>
      <c r="L131" s="47" t="str">
        <f t="shared" si="22"/>
        <v>NO HAY OFERTAS</v>
      </c>
      <c r="M131" s="47">
        <v>0</v>
      </c>
      <c r="N131" s="47">
        <v>0</v>
      </c>
      <c r="O131" s="47">
        <v>0</v>
      </c>
      <c r="P131" s="47">
        <v>0</v>
      </c>
      <c r="Q131" s="47">
        <v>0</v>
      </c>
      <c r="R131" s="47">
        <v>0</v>
      </c>
      <c r="S131" s="47">
        <v>0</v>
      </c>
      <c r="T131" s="47">
        <v>0</v>
      </c>
      <c r="U131" s="47">
        <v>0</v>
      </c>
      <c r="V131" s="55">
        <f t="shared" si="25"/>
        <v>0</v>
      </c>
      <c r="W131" s="55">
        <f t="shared" si="26"/>
        <v>0</v>
      </c>
      <c r="X131" s="55">
        <f t="shared" si="27"/>
        <v>0</v>
      </c>
      <c r="Y131" s="55">
        <f t="shared" si="28"/>
        <v>0</v>
      </c>
      <c r="Z131" s="47" t="str">
        <f t="shared" si="29"/>
        <v>SI</v>
      </c>
      <c r="AA131" s="47" t="s">
        <v>715</v>
      </c>
    </row>
    <row r="132" spans="1:27">
      <c r="A132" s="47"/>
      <c r="B132" s="51">
        <v>130</v>
      </c>
      <c r="C132" s="56" t="s">
        <v>131</v>
      </c>
      <c r="D132" s="53">
        <v>36</v>
      </c>
      <c r="E132" s="54">
        <v>21613</v>
      </c>
      <c r="F132" s="47">
        <f>VLOOKUP(B132,Discolmedica!B:G,6,FALSE)</f>
        <v>0</v>
      </c>
      <c r="G132" s="47">
        <f>VLOOKUP(B132,Disprofarma!A:G,6,FALSE)</f>
        <v>0</v>
      </c>
      <c r="H132" s="47">
        <f>VLOOKUP(B132,Intercomercial!A:E,5,FALSE)</f>
        <v>0</v>
      </c>
      <c r="I132" s="47" t="str">
        <f t="shared" ref="I132:I195" si="43">IF((F132+G132+H132)&gt;0,"Con ofertas","Sin ofertas")</f>
        <v>Sin ofertas</v>
      </c>
      <c r="J132" s="47">
        <f t="array" ref="J132">MIN(IF(F132:H132&gt;0,F132:H132))</f>
        <v>0</v>
      </c>
      <c r="K132" s="47"/>
      <c r="L132" s="47" t="str">
        <f t="shared" ref="L132:L195" si="44">IF(J132=0,"NO HAY OFERTAS",IF((J132/SUM(F132:H132))=1,"SI","NO"))</f>
        <v>NO HAY OFERTAS</v>
      </c>
      <c r="M132" s="47">
        <v>0</v>
      </c>
      <c r="N132" s="47">
        <v>0</v>
      </c>
      <c r="O132" s="47">
        <v>0</v>
      </c>
      <c r="P132" s="47">
        <v>0</v>
      </c>
      <c r="Q132" s="47">
        <v>0</v>
      </c>
      <c r="R132" s="47">
        <v>0</v>
      </c>
      <c r="S132" s="47">
        <v>0</v>
      </c>
      <c r="T132" s="47">
        <v>0</v>
      </c>
      <c r="U132" s="47">
        <v>0</v>
      </c>
      <c r="V132" s="55">
        <f t="shared" ref="V132:V195" si="45">M132+N132+O132</f>
        <v>0</v>
      </c>
      <c r="W132" s="55">
        <f t="shared" ref="W132:W195" si="46">P132+Q132+R132</f>
        <v>0</v>
      </c>
      <c r="X132" s="55">
        <f t="shared" ref="X132:X195" si="47">S132+T132+U132</f>
        <v>0</v>
      </c>
      <c r="Y132" s="55">
        <f t="shared" ref="Y132:Y195" si="48">MAX(V132:X132)</f>
        <v>0</v>
      </c>
      <c r="Z132" s="47" t="str">
        <f t="shared" ref="Z132:Z195" si="49">IF(COUNTIF(V132:X132,MAX(V132:X132))=1,"NO","SI")</f>
        <v>SI</v>
      </c>
      <c r="AA132" s="47" t="s">
        <v>715</v>
      </c>
    </row>
    <row r="133" spans="1:27" ht="25.5">
      <c r="A133" s="47"/>
      <c r="B133" s="51">
        <v>131</v>
      </c>
      <c r="C133" s="56" t="s">
        <v>132</v>
      </c>
      <c r="D133" s="53">
        <v>60</v>
      </c>
      <c r="E133" s="54">
        <v>21928</v>
      </c>
      <c r="F133" s="47">
        <f>VLOOKUP(B133,Discolmedica!B:G,6,FALSE)</f>
        <v>0</v>
      </c>
      <c r="G133" s="47">
        <f>VLOOKUP(B133,Disprofarma!A:G,6,FALSE)</f>
        <v>0</v>
      </c>
      <c r="H133" s="47">
        <f>VLOOKUP(B133,Intercomercial!A:E,5,FALSE)</f>
        <v>0</v>
      </c>
      <c r="I133" s="47" t="str">
        <f t="shared" si="43"/>
        <v>Sin ofertas</v>
      </c>
      <c r="J133" s="47">
        <f t="array" ref="J133">MIN(IF(F133:H133&gt;0,F133:H133))</f>
        <v>0</v>
      </c>
      <c r="K133" s="47"/>
      <c r="L133" s="47" t="str">
        <f t="shared" si="44"/>
        <v>NO HAY OFERTAS</v>
      </c>
      <c r="M133" s="47">
        <v>0</v>
      </c>
      <c r="N133" s="47">
        <v>0</v>
      </c>
      <c r="O133" s="47">
        <v>0</v>
      </c>
      <c r="P133" s="47">
        <v>0</v>
      </c>
      <c r="Q133" s="47">
        <v>0</v>
      </c>
      <c r="R133" s="47">
        <v>0</v>
      </c>
      <c r="S133" s="47">
        <v>0</v>
      </c>
      <c r="T133" s="47">
        <v>0</v>
      </c>
      <c r="U133" s="47">
        <v>0</v>
      </c>
      <c r="V133" s="55">
        <f t="shared" si="45"/>
        <v>0</v>
      </c>
      <c r="W133" s="55">
        <f t="shared" si="46"/>
        <v>0</v>
      </c>
      <c r="X133" s="55">
        <f t="shared" si="47"/>
        <v>0</v>
      </c>
      <c r="Y133" s="55">
        <f t="shared" si="48"/>
        <v>0</v>
      </c>
      <c r="Z133" s="47" t="str">
        <f t="shared" si="49"/>
        <v>SI</v>
      </c>
      <c r="AA133" s="47" t="s">
        <v>715</v>
      </c>
    </row>
    <row r="134" spans="1:27">
      <c r="A134" s="47"/>
      <c r="B134" s="51">
        <v>132</v>
      </c>
      <c r="C134" s="52" t="s">
        <v>133</v>
      </c>
      <c r="D134" s="53">
        <v>200</v>
      </c>
      <c r="E134" s="54">
        <v>56</v>
      </c>
      <c r="F134" s="47">
        <f>VLOOKUP(B134,Discolmedica!B:G,6,FALSE)</f>
        <v>56</v>
      </c>
      <c r="G134" s="47">
        <f>VLOOKUP(B134,Disprofarma!A:G,6,FALSE)</f>
        <v>55</v>
      </c>
      <c r="H134" s="47">
        <f>VLOOKUP(B134,Intercomercial!A:E,5,FALSE)</f>
        <v>0</v>
      </c>
      <c r="I134" s="47" t="str">
        <f t="shared" si="43"/>
        <v>Con ofertas</v>
      </c>
      <c r="J134" s="47">
        <f t="array" ref="J134">MIN(IF(F134:H134&gt;0,F134:H134))</f>
        <v>55</v>
      </c>
      <c r="K134" s="47"/>
      <c r="L134" s="47" t="str">
        <f t="shared" si="44"/>
        <v>NO</v>
      </c>
      <c r="M134" s="55">
        <f t="shared" ref="M134:M135" si="50">IF(F134=0,0,(600*J134)/F134)</f>
        <v>589.28571428571433</v>
      </c>
      <c r="N134" s="47">
        <v>200</v>
      </c>
      <c r="O134" s="47">
        <v>200</v>
      </c>
      <c r="P134" s="55">
        <f t="shared" ref="P134:P135" si="51">IF(G134=0,0,(600*J134)/G134)</f>
        <v>600</v>
      </c>
      <c r="Q134" s="47">
        <v>200</v>
      </c>
      <c r="R134" s="47">
        <v>200</v>
      </c>
      <c r="S134" s="47">
        <v>0</v>
      </c>
      <c r="T134" s="47"/>
      <c r="U134" s="47"/>
      <c r="V134" s="55">
        <f t="shared" si="45"/>
        <v>989.28571428571433</v>
      </c>
      <c r="W134" s="55">
        <f t="shared" si="46"/>
        <v>1000</v>
      </c>
      <c r="X134" s="55">
        <f t="shared" si="47"/>
        <v>0</v>
      </c>
      <c r="Y134" s="55">
        <f t="shared" si="48"/>
        <v>1000</v>
      </c>
      <c r="Z134" s="47" t="str">
        <f t="shared" si="49"/>
        <v>NO</v>
      </c>
      <c r="AA134" s="47" t="str">
        <f t="shared" ref="AA134:AA192" si="52">IF(MATCH(Y134,V134:X134,0)=1,$V$2,IF(MATCH(Y134,V134:X134,0)=2,$W$2,IF(MATCH(Y134,V134:X134,0)=3,$X$2)))</f>
        <v>Disprofarma</v>
      </c>
    </row>
    <row r="135" spans="1:27">
      <c r="A135" s="47"/>
      <c r="B135" s="51">
        <v>133</v>
      </c>
      <c r="C135" s="52" t="s">
        <v>134</v>
      </c>
      <c r="D135" s="53">
        <v>400</v>
      </c>
      <c r="E135" s="54">
        <v>1057</v>
      </c>
      <c r="F135" s="47">
        <f>VLOOKUP(B135,Discolmedica!B:G,6,FALSE)</f>
        <v>466</v>
      </c>
      <c r="G135" s="47">
        <f>VLOOKUP(B135,Disprofarma!A:G,6,FALSE)</f>
        <v>847</v>
      </c>
      <c r="H135" s="47">
        <f>VLOOKUP(B135,Intercomercial!A:E,5,FALSE)</f>
        <v>0</v>
      </c>
      <c r="I135" s="47" t="str">
        <f t="shared" si="43"/>
        <v>Con ofertas</v>
      </c>
      <c r="J135" s="47">
        <f t="array" ref="J135">MIN(IF(F135:H135&gt;0,F135:H135))</f>
        <v>466</v>
      </c>
      <c r="K135" s="47"/>
      <c r="L135" s="47" t="str">
        <f t="shared" si="44"/>
        <v>NO</v>
      </c>
      <c r="M135" s="55">
        <f t="shared" si="50"/>
        <v>600</v>
      </c>
      <c r="N135" s="47">
        <v>200</v>
      </c>
      <c r="O135" s="47">
        <v>200</v>
      </c>
      <c r="P135" s="55">
        <f t="shared" si="51"/>
        <v>330.10625737898465</v>
      </c>
      <c r="Q135" s="47">
        <v>200</v>
      </c>
      <c r="R135" s="47">
        <v>200</v>
      </c>
      <c r="S135" s="47">
        <v>0</v>
      </c>
      <c r="T135" s="47"/>
      <c r="U135" s="47"/>
      <c r="V135" s="55">
        <f t="shared" si="45"/>
        <v>1000</v>
      </c>
      <c r="W135" s="55">
        <f t="shared" si="46"/>
        <v>730.10625737898465</v>
      </c>
      <c r="X135" s="55">
        <f t="shared" si="47"/>
        <v>0</v>
      </c>
      <c r="Y135" s="55">
        <f t="shared" si="48"/>
        <v>1000</v>
      </c>
      <c r="Z135" s="47" t="str">
        <f t="shared" si="49"/>
        <v>NO</v>
      </c>
      <c r="AA135" s="47" t="str">
        <f t="shared" si="52"/>
        <v>Discolmedica</v>
      </c>
    </row>
    <row r="136" spans="1:27">
      <c r="A136" s="47"/>
      <c r="B136" s="51">
        <v>134</v>
      </c>
      <c r="C136" s="52" t="s">
        <v>135</v>
      </c>
      <c r="D136" s="53">
        <v>4000</v>
      </c>
      <c r="E136" s="54">
        <v>930</v>
      </c>
      <c r="F136" s="47">
        <f>VLOOKUP(B136,Discolmedica!B:G,6,FALSE)</f>
        <v>0</v>
      </c>
      <c r="G136" s="47">
        <f>VLOOKUP(B136,Disprofarma!A:G,6,FALSE)</f>
        <v>0</v>
      </c>
      <c r="H136" s="47">
        <f>VLOOKUP(B136,Intercomercial!A:E,5,FALSE)</f>
        <v>0</v>
      </c>
      <c r="I136" s="47" t="str">
        <f t="shared" si="43"/>
        <v>Sin ofertas</v>
      </c>
      <c r="J136" s="47">
        <f t="array" ref="J136">MIN(IF(F136:H136&gt;0,F136:H136))</f>
        <v>0</v>
      </c>
      <c r="K136" s="47"/>
      <c r="L136" s="47" t="str">
        <f t="shared" si="44"/>
        <v>NO HAY OFERTAS</v>
      </c>
      <c r="M136" s="47">
        <v>0</v>
      </c>
      <c r="N136" s="47">
        <v>0</v>
      </c>
      <c r="O136" s="47">
        <v>0</v>
      </c>
      <c r="P136" s="47">
        <v>0</v>
      </c>
      <c r="Q136" s="47">
        <v>0</v>
      </c>
      <c r="R136" s="47">
        <v>0</v>
      </c>
      <c r="S136" s="47">
        <v>0</v>
      </c>
      <c r="T136" s="47">
        <v>0</v>
      </c>
      <c r="U136" s="47">
        <v>0</v>
      </c>
      <c r="V136" s="55">
        <f t="shared" si="45"/>
        <v>0</v>
      </c>
      <c r="W136" s="55">
        <f t="shared" si="46"/>
        <v>0</v>
      </c>
      <c r="X136" s="55">
        <f t="shared" si="47"/>
        <v>0</v>
      </c>
      <c r="Y136" s="55">
        <f t="shared" si="48"/>
        <v>0</v>
      </c>
      <c r="Z136" s="47" t="str">
        <f t="shared" si="49"/>
        <v>SI</v>
      </c>
      <c r="AA136" s="47" t="s">
        <v>715</v>
      </c>
    </row>
    <row r="137" spans="1:27">
      <c r="A137" s="47"/>
      <c r="B137" s="51">
        <v>135</v>
      </c>
      <c r="C137" s="52" t="s">
        <v>136</v>
      </c>
      <c r="D137" s="53">
        <v>200</v>
      </c>
      <c r="E137" s="54">
        <v>45</v>
      </c>
      <c r="F137" s="47">
        <f>VLOOKUP(B137,Discolmedica!B:G,6,FALSE)</f>
        <v>41</v>
      </c>
      <c r="G137" s="47">
        <f>VLOOKUP(B137,Disprofarma!A:G,6,FALSE)</f>
        <v>0</v>
      </c>
      <c r="H137" s="47">
        <f>VLOOKUP(B137,Intercomercial!A:E,5,FALSE)</f>
        <v>0</v>
      </c>
      <c r="I137" s="47" t="str">
        <f t="shared" si="43"/>
        <v>Con ofertas</v>
      </c>
      <c r="J137" s="47">
        <f t="array" ref="J137">MIN(IF(F137:H137&gt;0,F137:H137))</f>
        <v>41</v>
      </c>
      <c r="K137" s="47"/>
      <c r="L137" s="47" t="str">
        <f t="shared" si="44"/>
        <v>SI</v>
      </c>
      <c r="M137" s="55">
        <f>IF(F137=0,0,(600*J137)/F137)</f>
        <v>600</v>
      </c>
      <c r="N137" s="47">
        <v>200</v>
      </c>
      <c r="O137" s="47">
        <v>200</v>
      </c>
      <c r="P137" s="47">
        <v>0</v>
      </c>
      <c r="Q137" s="47"/>
      <c r="R137" s="47"/>
      <c r="S137" s="47">
        <v>0</v>
      </c>
      <c r="T137" s="47"/>
      <c r="U137" s="47"/>
      <c r="V137" s="55">
        <f t="shared" si="45"/>
        <v>1000</v>
      </c>
      <c r="W137" s="55">
        <f t="shared" si="46"/>
        <v>0</v>
      </c>
      <c r="X137" s="55">
        <f t="shared" si="47"/>
        <v>0</v>
      </c>
      <c r="Y137" s="55">
        <f t="shared" si="48"/>
        <v>1000</v>
      </c>
      <c r="Z137" s="47" t="str">
        <f t="shared" si="49"/>
        <v>NO</v>
      </c>
      <c r="AA137" s="47" t="str">
        <f t="shared" si="52"/>
        <v>Discolmedica</v>
      </c>
    </row>
    <row r="138" spans="1:27">
      <c r="A138" s="47"/>
      <c r="B138" s="51">
        <v>136</v>
      </c>
      <c r="C138" s="52" t="s">
        <v>137</v>
      </c>
      <c r="D138" s="53">
        <v>120</v>
      </c>
      <c r="E138" s="54">
        <v>232</v>
      </c>
      <c r="F138" s="47">
        <f>VLOOKUP(B138,Discolmedica!B:G,6,FALSE)</f>
        <v>0</v>
      </c>
      <c r="G138" s="47">
        <f>VLOOKUP(B138,Disprofarma!A:G,6,FALSE)</f>
        <v>0</v>
      </c>
      <c r="H138" s="47">
        <f>VLOOKUP(B138,Intercomercial!A:E,5,FALSE)</f>
        <v>0</v>
      </c>
      <c r="I138" s="47" t="str">
        <f t="shared" si="43"/>
        <v>Sin ofertas</v>
      </c>
      <c r="J138" s="47">
        <f t="array" ref="J138">MIN(IF(F138:H138&gt;0,F138:H138))</f>
        <v>0</v>
      </c>
      <c r="K138" s="47"/>
      <c r="L138" s="47" t="str">
        <f t="shared" si="44"/>
        <v>NO HAY OFERTAS</v>
      </c>
      <c r="M138" s="47">
        <v>0</v>
      </c>
      <c r="N138" s="47">
        <v>0</v>
      </c>
      <c r="O138" s="47">
        <v>0</v>
      </c>
      <c r="P138" s="47">
        <v>0</v>
      </c>
      <c r="Q138" s="47">
        <v>0</v>
      </c>
      <c r="R138" s="47">
        <v>0</v>
      </c>
      <c r="S138" s="47">
        <v>0</v>
      </c>
      <c r="T138" s="47">
        <v>0</v>
      </c>
      <c r="U138" s="47">
        <v>0</v>
      </c>
      <c r="V138" s="55">
        <f t="shared" si="45"/>
        <v>0</v>
      </c>
      <c r="W138" s="55">
        <f t="shared" si="46"/>
        <v>0</v>
      </c>
      <c r="X138" s="55">
        <f t="shared" si="47"/>
        <v>0</v>
      </c>
      <c r="Y138" s="55">
        <f t="shared" si="48"/>
        <v>0</v>
      </c>
      <c r="Z138" s="47" t="str">
        <f t="shared" si="49"/>
        <v>SI</v>
      </c>
      <c r="AA138" s="47" t="s">
        <v>715</v>
      </c>
    </row>
    <row r="139" spans="1:27">
      <c r="A139" s="47"/>
      <c r="B139" s="51">
        <v>137</v>
      </c>
      <c r="C139" s="56" t="s">
        <v>138</v>
      </c>
      <c r="D139" s="53">
        <v>3000</v>
      </c>
      <c r="E139" s="54">
        <v>47</v>
      </c>
      <c r="F139" s="47">
        <f>VLOOKUP(B139,Discolmedica!B:G,6,FALSE)</f>
        <v>44</v>
      </c>
      <c r="G139" s="47">
        <f>VLOOKUP(B139,Disprofarma!A:G,6,FALSE)</f>
        <v>0</v>
      </c>
      <c r="H139" s="47">
        <f>VLOOKUP(B139,Intercomercial!A:E,5,FALSE)</f>
        <v>0</v>
      </c>
      <c r="I139" s="47" t="str">
        <f t="shared" si="43"/>
        <v>Con ofertas</v>
      </c>
      <c r="J139" s="47">
        <f t="array" ref="J139">MIN(IF(F139:H139&gt;0,F139:H139))</f>
        <v>44</v>
      </c>
      <c r="K139" s="47"/>
      <c r="L139" s="47" t="str">
        <f t="shared" si="44"/>
        <v>SI</v>
      </c>
      <c r="M139" s="55">
        <f t="shared" ref="M139:M141" si="53">IF(F139=0,0,(600*J139)/F139)</f>
        <v>600</v>
      </c>
      <c r="N139" s="47">
        <v>200</v>
      </c>
      <c r="O139" s="47">
        <v>200</v>
      </c>
      <c r="P139" s="47">
        <v>0</v>
      </c>
      <c r="Q139" s="47"/>
      <c r="R139" s="47"/>
      <c r="S139" s="47">
        <v>0</v>
      </c>
      <c r="T139" s="47"/>
      <c r="U139" s="47"/>
      <c r="V139" s="55">
        <f t="shared" si="45"/>
        <v>1000</v>
      </c>
      <c r="W139" s="55">
        <f t="shared" si="46"/>
        <v>0</v>
      </c>
      <c r="X139" s="55">
        <f t="shared" si="47"/>
        <v>0</v>
      </c>
      <c r="Y139" s="55">
        <f t="shared" si="48"/>
        <v>1000</v>
      </c>
      <c r="Z139" s="47" t="str">
        <f t="shared" si="49"/>
        <v>NO</v>
      </c>
      <c r="AA139" s="47" t="str">
        <f t="shared" si="52"/>
        <v>Discolmedica</v>
      </c>
    </row>
    <row r="140" spans="1:27">
      <c r="A140" s="47"/>
      <c r="B140" s="51">
        <v>138</v>
      </c>
      <c r="C140" s="56" t="s">
        <v>139</v>
      </c>
      <c r="D140" s="53">
        <v>160</v>
      </c>
      <c r="E140" s="54">
        <v>17929</v>
      </c>
      <c r="F140" s="47">
        <f>VLOOKUP(B140,Discolmedica!B:G,6,FALSE)</f>
        <v>17929</v>
      </c>
      <c r="G140" s="47">
        <f>VLOOKUP(B140,Disprofarma!A:G,6,FALSE)</f>
        <v>14382</v>
      </c>
      <c r="H140" s="47">
        <f>VLOOKUP(B140,Intercomercial!A:E,5,FALSE)</f>
        <v>0</v>
      </c>
      <c r="I140" s="47" t="str">
        <f t="shared" si="43"/>
        <v>Con ofertas</v>
      </c>
      <c r="J140" s="47">
        <f t="array" ref="J140">MIN(IF(F140:H140&gt;0,F140:H140))</f>
        <v>14382</v>
      </c>
      <c r="K140" s="47"/>
      <c r="L140" s="47" t="str">
        <f t="shared" si="44"/>
        <v>NO</v>
      </c>
      <c r="M140" s="55">
        <f t="shared" si="53"/>
        <v>481.29845501701152</v>
      </c>
      <c r="N140" s="47">
        <v>200</v>
      </c>
      <c r="O140" s="47">
        <v>200</v>
      </c>
      <c r="P140" s="55">
        <f>IF(G140=0,0,(600*J140)/G140)</f>
        <v>600</v>
      </c>
      <c r="Q140" s="47">
        <v>200</v>
      </c>
      <c r="R140" s="47">
        <v>200</v>
      </c>
      <c r="S140" s="47">
        <v>0</v>
      </c>
      <c r="T140" s="47"/>
      <c r="U140" s="47"/>
      <c r="V140" s="55">
        <f t="shared" si="45"/>
        <v>881.29845501701152</v>
      </c>
      <c r="W140" s="55">
        <f t="shared" si="46"/>
        <v>1000</v>
      </c>
      <c r="X140" s="55">
        <f t="shared" si="47"/>
        <v>0</v>
      </c>
      <c r="Y140" s="55">
        <f t="shared" si="48"/>
        <v>1000</v>
      </c>
      <c r="Z140" s="47" t="str">
        <f t="shared" si="49"/>
        <v>NO</v>
      </c>
      <c r="AA140" s="47" t="str">
        <f t="shared" si="52"/>
        <v>Disprofarma</v>
      </c>
    </row>
    <row r="141" spans="1:27">
      <c r="A141" s="47"/>
      <c r="B141" s="51">
        <v>139</v>
      </c>
      <c r="C141" s="56" t="s">
        <v>140</v>
      </c>
      <c r="D141" s="53">
        <v>700</v>
      </c>
      <c r="E141" s="54">
        <v>13253</v>
      </c>
      <c r="F141" s="47">
        <f>VLOOKUP(B141,Discolmedica!B:G,6,FALSE)</f>
        <v>13158</v>
      </c>
      <c r="G141" s="47">
        <f>VLOOKUP(B141,Disprofarma!A:G,6,FALSE)</f>
        <v>0</v>
      </c>
      <c r="H141" s="47">
        <f>VLOOKUP(B141,Intercomercial!A:E,5,FALSE)</f>
        <v>0</v>
      </c>
      <c r="I141" s="47" t="str">
        <f t="shared" si="43"/>
        <v>Con ofertas</v>
      </c>
      <c r="J141" s="47">
        <f t="array" ref="J141">MIN(IF(F141:H141&gt;0,F141:H141))</f>
        <v>13158</v>
      </c>
      <c r="K141" s="47"/>
      <c r="L141" s="47" t="str">
        <f t="shared" si="44"/>
        <v>SI</v>
      </c>
      <c r="M141" s="55">
        <f t="shared" si="53"/>
        <v>600</v>
      </c>
      <c r="N141" s="47">
        <v>200</v>
      </c>
      <c r="O141" s="47">
        <v>200</v>
      </c>
      <c r="P141" s="47">
        <v>0</v>
      </c>
      <c r="Q141" s="47"/>
      <c r="R141" s="47"/>
      <c r="S141" s="47">
        <v>0</v>
      </c>
      <c r="T141" s="47"/>
      <c r="U141" s="47"/>
      <c r="V141" s="55">
        <f t="shared" si="45"/>
        <v>1000</v>
      </c>
      <c r="W141" s="55">
        <f t="shared" si="46"/>
        <v>0</v>
      </c>
      <c r="X141" s="55">
        <f t="shared" si="47"/>
        <v>0</v>
      </c>
      <c r="Y141" s="55">
        <f t="shared" si="48"/>
        <v>1000</v>
      </c>
      <c r="Z141" s="47" t="str">
        <f t="shared" si="49"/>
        <v>NO</v>
      </c>
      <c r="AA141" s="47" t="str">
        <f t="shared" si="52"/>
        <v>Discolmedica</v>
      </c>
    </row>
    <row r="142" spans="1:27">
      <c r="A142" s="47"/>
      <c r="B142" s="51">
        <v>140</v>
      </c>
      <c r="C142" s="56" t="s">
        <v>141</v>
      </c>
      <c r="D142" s="53">
        <v>700</v>
      </c>
      <c r="E142" s="54">
        <v>9009</v>
      </c>
      <c r="F142" s="47">
        <f>VLOOKUP(B142,Discolmedica!B:G,6,FALSE)</f>
        <v>0</v>
      </c>
      <c r="G142" s="47">
        <f>VLOOKUP(B142,Disprofarma!A:G,6,FALSE)</f>
        <v>0</v>
      </c>
      <c r="H142" s="47">
        <f>VLOOKUP(B142,Intercomercial!A:E,5,FALSE)</f>
        <v>0</v>
      </c>
      <c r="I142" s="47" t="str">
        <f t="shared" si="43"/>
        <v>Sin ofertas</v>
      </c>
      <c r="J142" s="47">
        <f t="array" ref="J142">MIN(IF(F142:H142&gt;0,F142:H142))</f>
        <v>0</v>
      </c>
      <c r="K142" s="47"/>
      <c r="L142" s="47" t="str">
        <f t="shared" si="44"/>
        <v>NO HAY OFERTAS</v>
      </c>
      <c r="M142" s="47">
        <v>0</v>
      </c>
      <c r="N142" s="47">
        <v>0</v>
      </c>
      <c r="O142" s="47">
        <v>0</v>
      </c>
      <c r="P142" s="47">
        <v>0</v>
      </c>
      <c r="Q142" s="47">
        <v>0</v>
      </c>
      <c r="R142" s="47">
        <v>0</v>
      </c>
      <c r="S142" s="47">
        <v>0</v>
      </c>
      <c r="T142" s="47">
        <v>0</v>
      </c>
      <c r="U142" s="47">
        <v>0</v>
      </c>
      <c r="V142" s="55">
        <f t="shared" si="45"/>
        <v>0</v>
      </c>
      <c r="W142" s="55">
        <f t="shared" si="46"/>
        <v>0</v>
      </c>
      <c r="X142" s="55">
        <f t="shared" si="47"/>
        <v>0</v>
      </c>
      <c r="Y142" s="55">
        <f t="shared" si="48"/>
        <v>0</v>
      </c>
      <c r="Z142" s="47" t="str">
        <f t="shared" si="49"/>
        <v>SI</v>
      </c>
      <c r="AA142" s="47" t="s">
        <v>715</v>
      </c>
    </row>
    <row r="143" spans="1:27">
      <c r="A143" s="47"/>
      <c r="B143" s="51">
        <v>141</v>
      </c>
      <c r="C143" s="56" t="s">
        <v>142</v>
      </c>
      <c r="D143" s="53">
        <v>50</v>
      </c>
      <c r="E143" s="54">
        <v>313</v>
      </c>
      <c r="F143" s="47">
        <f>VLOOKUP(B143,Discolmedica!B:G,6,FALSE)</f>
        <v>0</v>
      </c>
      <c r="G143" s="47">
        <f>VLOOKUP(B143,Disprofarma!A:G,6,FALSE)</f>
        <v>0</v>
      </c>
      <c r="H143" s="47">
        <f>VLOOKUP(B143,Intercomercial!A:E,5,FALSE)</f>
        <v>0</v>
      </c>
      <c r="I143" s="47" t="str">
        <f t="shared" si="43"/>
        <v>Sin ofertas</v>
      </c>
      <c r="J143" s="47">
        <f t="array" ref="J143">MIN(IF(F143:H143&gt;0,F143:H143))</f>
        <v>0</v>
      </c>
      <c r="K143" s="47"/>
      <c r="L143" s="47" t="str">
        <f t="shared" si="44"/>
        <v>NO HAY OFERTAS</v>
      </c>
      <c r="M143" s="47">
        <v>0</v>
      </c>
      <c r="N143" s="47">
        <v>0</v>
      </c>
      <c r="O143" s="47">
        <v>0</v>
      </c>
      <c r="P143" s="47">
        <v>0</v>
      </c>
      <c r="Q143" s="47">
        <v>0</v>
      </c>
      <c r="R143" s="47">
        <v>0</v>
      </c>
      <c r="S143" s="47">
        <v>0</v>
      </c>
      <c r="T143" s="47">
        <v>0</v>
      </c>
      <c r="U143" s="47">
        <v>0</v>
      </c>
      <c r="V143" s="55">
        <f t="shared" si="45"/>
        <v>0</v>
      </c>
      <c r="W143" s="55">
        <f t="shared" si="46"/>
        <v>0</v>
      </c>
      <c r="X143" s="55">
        <f t="shared" si="47"/>
        <v>0</v>
      </c>
      <c r="Y143" s="55">
        <f t="shared" si="48"/>
        <v>0</v>
      </c>
      <c r="Z143" s="47" t="str">
        <f t="shared" si="49"/>
        <v>SI</v>
      </c>
      <c r="AA143" s="47" t="s">
        <v>715</v>
      </c>
    </row>
    <row r="144" spans="1:27">
      <c r="A144" s="47"/>
      <c r="B144" s="51">
        <v>142</v>
      </c>
      <c r="C144" s="56" t="s">
        <v>143</v>
      </c>
      <c r="D144" s="53">
        <v>60</v>
      </c>
      <c r="E144" s="54">
        <v>10767</v>
      </c>
      <c r="F144" s="47">
        <f>VLOOKUP(B144,Discolmedica!B:G,6,FALSE)</f>
        <v>4685</v>
      </c>
      <c r="G144" s="47">
        <f>VLOOKUP(B144,Disprofarma!A:G,6,FALSE)</f>
        <v>8518</v>
      </c>
      <c r="H144" s="47">
        <f>VLOOKUP(B144,Intercomercial!A:E,5,FALSE)</f>
        <v>0</v>
      </c>
      <c r="I144" s="47" t="str">
        <f t="shared" si="43"/>
        <v>Con ofertas</v>
      </c>
      <c r="J144" s="47">
        <f t="array" ref="J144">MIN(IF(F144:H144&gt;0,F144:H144))</f>
        <v>4685</v>
      </c>
      <c r="K144" s="47"/>
      <c r="L144" s="47" t="str">
        <f t="shared" si="44"/>
        <v>NO</v>
      </c>
      <c r="M144" s="55">
        <f t="shared" ref="M144:M147" si="54">IF(F144=0,0,(600*J144)/F144)</f>
        <v>600</v>
      </c>
      <c r="N144" s="47">
        <v>200</v>
      </c>
      <c r="O144" s="47">
        <v>200</v>
      </c>
      <c r="P144" s="55">
        <f t="shared" ref="P144:P146" si="55">IF(G144=0,0,(600*J144)/G144)</f>
        <v>330.00704390702043</v>
      </c>
      <c r="Q144" s="47">
        <v>200</v>
      </c>
      <c r="R144" s="47">
        <v>200</v>
      </c>
      <c r="S144" s="47">
        <v>0</v>
      </c>
      <c r="T144" s="47"/>
      <c r="U144" s="47"/>
      <c r="V144" s="55">
        <f t="shared" si="45"/>
        <v>1000</v>
      </c>
      <c r="W144" s="55">
        <f t="shared" si="46"/>
        <v>730.00704390702049</v>
      </c>
      <c r="X144" s="55">
        <f t="shared" si="47"/>
        <v>0</v>
      </c>
      <c r="Y144" s="55">
        <f t="shared" si="48"/>
        <v>1000</v>
      </c>
      <c r="Z144" s="47" t="str">
        <f t="shared" si="49"/>
        <v>NO</v>
      </c>
      <c r="AA144" s="47" t="str">
        <f t="shared" si="52"/>
        <v>Discolmedica</v>
      </c>
    </row>
    <row r="145" spans="1:27">
      <c r="A145" s="47"/>
      <c r="B145" s="51">
        <v>143</v>
      </c>
      <c r="C145" s="56" t="s">
        <v>144</v>
      </c>
      <c r="D145" s="53">
        <v>200</v>
      </c>
      <c r="E145" s="54">
        <v>140</v>
      </c>
      <c r="F145" s="47">
        <f>VLOOKUP(B145,Discolmedica!B:G,6,FALSE)</f>
        <v>140</v>
      </c>
      <c r="G145" s="47">
        <f>VLOOKUP(B145,Disprofarma!A:G,6,FALSE)</f>
        <v>122</v>
      </c>
      <c r="H145" s="47">
        <f>VLOOKUP(B145,Intercomercial!A:E,5,FALSE)</f>
        <v>0</v>
      </c>
      <c r="I145" s="47" t="str">
        <f t="shared" si="43"/>
        <v>Con ofertas</v>
      </c>
      <c r="J145" s="47">
        <f t="array" ref="J145">MIN(IF(F145:H145&gt;0,F145:H145))</f>
        <v>122</v>
      </c>
      <c r="K145" s="47"/>
      <c r="L145" s="47" t="str">
        <f t="shared" si="44"/>
        <v>NO</v>
      </c>
      <c r="M145" s="55">
        <f t="shared" si="54"/>
        <v>522.85714285714289</v>
      </c>
      <c r="N145" s="47">
        <v>200</v>
      </c>
      <c r="O145" s="47">
        <v>200</v>
      </c>
      <c r="P145" s="55">
        <f t="shared" si="55"/>
        <v>600</v>
      </c>
      <c r="Q145" s="47">
        <v>200</v>
      </c>
      <c r="R145" s="47">
        <v>200</v>
      </c>
      <c r="S145" s="47">
        <v>0</v>
      </c>
      <c r="T145" s="47"/>
      <c r="U145" s="47"/>
      <c r="V145" s="55">
        <f t="shared" si="45"/>
        <v>922.85714285714289</v>
      </c>
      <c r="W145" s="55">
        <f t="shared" si="46"/>
        <v>1000</v>
      </c>
      <c r="X145" s="55">
        <f t="shared" si="47"/>
        <v>0</v>
      </c>
      <c r="Y145" s="55">
        <f t="shared" si="48"/>
        <v>1000</v>
      </c>
      <c r="Z145" s="47" t="str">
        <f t="shared" si="49"/>
        <v>NO</v>
      </c>
      <c r="AA145" s="47" t="str">
        <f t="shared" si="52"/>
        <v>Disprofarma</v>
      </c>
    </row>
    <row r="146" spans="1:27">
      <c r="A146" s="47"/>
      <c r="B146" s="51">
        <v>144</v>
      </c>
      <c r="C146" s="56" t="s">
        <v>145</v>
      </c>
      <c r="D146" s="53">
        <v>2500</v>
      </c>
      <c r="E146" s="54">
        <v>675</v>
      </c>
      <c r="F146" s="47">
        <f>VLOOKUP(B146,Discolmedica!B:G,6,FALSE)</f>
        <v>675</v>
      </c>
      <c r="G146" s="47">
        <f>VLOOKUP(B146,Disprofarma!A:G,6,FALSE)</f>
        <v>487</v>
      </c>
      <c r="H146" s="47">
        <f>VLOOKUP(B146,Intercomercial!A:E,5,FALSE)</f>
        <v>0</v>
      </c>
      <c r="I146" s="47" t="str">
        <f t="shared" si="43"/>
        <v>Con ofertas</v>
      </c>
      <c r="J146" s="47">
        <f t="array" ref="J146">MIN(IF(F146:H146&gt;0,F146:H146))</f>
        <v>487</v>
      </c>
      <c r="K146" s="47"/>
      <c r="L146" s="47" t="str">
        <f t="shared" si="44"/>
        <v>NO</v>
      </c>
      <c r="M146" s="55">
        <f t="shared" si="54"/>
        <v>432.88888888888891</v>
      </c>
      <c r="N146" s="47">
        <v>200</v>
      </c>
      <c r="O146" s="47">
        <v>200</v>
      </c>
      <c r="P146" s="55">
        <f t="shared" si="55"/>
        <v>600</v>
      </c>
      <c r="Q146" s="47">
        <v>200</v>
      </c>
      <c r="R146" s="47">
        <v>200</v>
      </c>
      <c r="S146" s="47">
        <v>0</v>
      </c>
      <c r="T146" s="47"/>
      <c r="U146" s="47"/>
      <c r="V146" s="55">
        <f t="shared" si="45"/>
        <v>832.88888888888891</v>
      </c>
      <c r="W146" s="55">
        <f t="shared" si="46"/>
        <v>1000</v>
      </c>
      <c r="X146" s="55">
        <f t="shared" si="47"/>
        <v>0</v>
      </c>
      <c r="Y146" s="55">
        <f t="shared" si="48"/>
        <v>1000</v>
      </c>
      <c r="Z146" s="47" t="str">
        <f t="shared" si="49"/>
        <v>NO</v>
      </c>
      <c r="AA146" s="47" t="str">
        <f t="shared" si="52"/>
        <v>Disprofarma</v>
      </c>
    </row>
    <row r="147" spans="1:27">
      <c r="A147" s="47"/>
      <c r="B147" s="51">
        <v>145</v>
      </c>
      <c r="C147" s="56" t="s">
        <v>146</v>
      </c>
      <c r="D147" s="53">
        <v>7200</v>
      </c>
      <c r="E147" s="54">
        <v>75</v>
      </c>
      <c r="F147" s="47">
        <f>VLOOKUP(B147,Discolmedica!B:G,6,FALSE)</f>
        <v>74</v>
      </c>
      <c r="G147" s="47">
        <f>VLOOKUP(B147,Disprofarma!A:G,6,FALSE)</f>
        <v>0</v>
      </c>
      <c r="H147" s="47">
        <f>VLOOKUP(B147,Intercomercial!A:E,5,FALSE)</f>
        <v>0</v>
      </c>
      <c r="I147" s="47" t="str">
        <f t="shared" si="43"/>
        <v>Con ofertas</v>
      </c>
      <c r="J147" s="47">
        <f t="array" ref="J147">MIN(IF(F147:H147&gt;0,F147:H147))</f>
        <v>74</v>
      </c>
      <c r="K147" s="47"/>
      <c r="L147" s="47" t="str">
        <f t="shared" si="44"/>
        <v>SI</v>
      </c>
      <c r="M147" s="55">
        <f t="shared" si="54"/>
        <v>600</v>
      </c>
      <c r="N147" s="47">
        <v>200</v>
      </c>
      <c r="O147" s="47">
        <v>200</v>
      </c>
      <c r="P147" s="47">
        <v>0</v>
      </c>
      <c r="Q147" s="47"/>
      <c r="R147" s="47"/>
      <c r="S147" s="47">
        <v>0</v>
      </c>
      <c r="T147" s="47"/>
      <c r="U147" s="47"/>
      <c r="V147" s="55">
        <f t="shared" si="45"/>
        <v>1000</v>
      </c>
      <c r="W147" s="55">
        <f t="shared" si="46"/>
        <v>0</v>
      </c>
      <c r="X147" s="55">
        <f t="shared" si="47"/>
        <v>0</v>
      </c>
      <c r="Y147" s="55">
        <f t="shared" si="48"/>
        <v>1000</v>
      </c>
      <c r="Z147" s="47" t="str">
        <f t="shared" si="49"/>
        <v>NO</v>
      </c>
      <c r="AA147" s="47" t="str">
        <f t="shared" si="52"/>
        <v>Discolmedica</v>
      </c>
    </row>
    <row r="148" spans="1:27">
      <c r="A148" s="47"/>
      <c r="B148" s="51">
        <v>146</v>
      </c>
      <c r="C148" s="56" t="s">
        <v>147</v>
      </c>
      <c r="D148" s="53">
        <v>100</v>
      </c>
      <c r="E148" s="54">
        <v>113</v>
      </c>
      <c r="F148" s="47">
        <f>VLOOKUP(B148,Discolmedica!B:G,6,FALSE)</f>
        <v>0</v>
      </c>
      <c r="G148" s="47">
        <f>VLOOKUP(B148,Disprofarma!A:G,6,FALSE)</f>
        <v>0</v>
      </c>
      <c r="H148" s="47">
        <f>VLOOKUP(B148,Intercomercial!A:E,5,FALSE)</f>
        <v>0</v>
      </c>
      <c r="I148" s="47" t="str">
        <f t="shared" si="43"/>
        <v>Sin ofertas</v>
      </c>
      <c r="J148" s="47">
        <f t="array" ref="J148">MIN(IF(F148:H148&gt;0,F148:H148))</f>
        <v>0</v>
      </c>
      <c r="K148" s="47"/>
      <c r="L148" s="47" t="str">
        <f t="shared" si="44"/>
        <v>NO HAY OFERTAS</v>
      </c>
      <c r="M148" s="47">
        <v>0</v>
      </c>
      <c r="N148" s="47">
        <v>0</v>
      </c>
      <c r="O148" s="47">
        <v>0</v>
      </c>
      <c r="P148" s="47">
        <v>0</v>
      </c>
      <c r="Q148" s="47">
        <v>0</v>
      </c>
      <c r="R148" s="47">
        <v>0</v>
      </c>
      <c r="S148" s="47">
        <v>0</v>
      </c>
      <c r="T148" s="47">
        <v>0</v>
      </c>
      <c r="U148" s="47">
        <v>0</v>
      </c>
      <c r="V148" s="55">
        <f t="shared" si="45"/>
        <v>0</v>
      </c>
      <c r="W148" s="55">
        <f t="shared" si="46"/>
        <v>0</v>
      </c>
      <c r="X148" s="55">
        <f t="shared" si="47"/>
        <v>0</v>
      </c>
      <c r="Y148" s="55">
        <f t="shared" si="48"/>
        <v>0</v>
      </c>
      <c r="Z148" s="47" t="str">
        <f t="shared" si="49"/>
        <v>SI</v>
      </c>
      <c r="AA148" s="47" t="s">
        <v>715</v>
      </c>
    </row>
    <row r="149" spans="1:27">
      <c r="A149" s="47"/>
      <c r="B149" s="51">
        <v>147</v>
      </c>
      <c r="C149" s="56" t="s">
        <v>148</v>
      </c>
      <c r="D149" s="53">
        <v>900</v>
      </c>
      <c r="E149" s="54">
        <v>88</v>
      </c>
      <c r="F149" s="47">
        <f>VLOOKUP(B149,Discolmedica!B:G,6,FALSE)</f>
        <v>82</v>
      </c>
      <c r="G149" s="47">
        <f>VLOOKUP(B149,Disprofarma!A:G,6,FALSE)</f>
        <v>0</v>
      </c>
      <c r="H149" s="47">
        <f>VLOOKUP(B149,Intercomercial!A:E,5,FALSE)</f>
        <v>0</v>
      </c>
      <c r="I149" s="47" t="str">
        <f t="shared" si="43"/>
        <v>Con ofertas</v>
      </c>
      <c r="J149" s="47">
        <f t="array" ref="J149">MIN(IF(F149:H149&gt;0,F149:H149))</f>
        <v>82</v>
      </c>
      <c r="K149" s="47"/>
      <c r="L149" s="47" t="str">
        <f t="shared" si="44"/>
        <v>SI</v>
      </c>
      <c r="M149" s="55">
        <f t="shared" ref="M149:M151" si="56">IF(F149=0,0,(600*J149)/F149)</f>
        <v>600</v>
      </c>
      <c r="N149" s="47">
        <v>200</v>
      </c>
      <c r="O149" s="47">
        <v>200</v>
      </c>
      <c r="P149" s="47">
        <v>0</v>
      </c>
      <c r="Q149" s="47"/>
      <c r="R149" s="47"/>
      <c r="S149" s="47">
        <v>0</v>
      </c>
      <c r="T149" s="47"/>
      <c r="U149" s="47"/>
      <c r="V149" s="55">
        <f t="shared" si="45"/>
        <v>1000</v>
      </c>
      <c r="W149" s="55">
        <f t="shared" si="46"/>
        <v>0</v>
      </c>
      <c r="X149" s="55">
        <f t="shared" si="47"/>
        <v>0</v>
      </c>
      <c r="Y149" s="55">
        <f t="shared" si="48"/>
        <v>1000</v>
      </c>
      <c r="Z149" s="47" t="str">
        <f t="shared" si="49"/>
        <v>NO</v>
      </c>
      <c r="AA149" s="47" t="str">
        <f t="shared" si="52"/>
        <v>Discolmedica</v>
      </c>
    </row>
    <row r="150" spans="1:27">
      <c r="A150" s="47"/>
      <c r="B150" s="51">
        <v>148</v>
      </c>
      <c r="C150" s="56" t="s">
        <v>149</v>
      </c>
      <c r="D150" s="53">
        <v>800</v>
      </c>
      <c r="E150" s="54">
        <v>22330</v>
      </c>
      <c r="F150" s="47">
        <f>VLOOKUP(B150,Discolmedica!B:G,6,FALSE)</f>
        <v>22330</v>
      </c>
      <c r="G150" s="47">
        <f>VLOOKUP(B150,Disprofarma!A:G,6,FALSE)</f>
        <v>3250</v>
      </c>
      <c r="H150" s="47">
        <f>VLOOKUP(B150,Intercomercial!A:E,5,FALSE)</f>
        <v>0</v>
      </c>
      <c r="I150" s="47" t="str">
        <f t="shared" si="43"/>
        <v>Con ofertas</v>
      </c>
      <c r="J150" s="47">
        <f t="array" ref="J150">MIN(IF(F150:H150&gt;0,F150:H150))</f>
        <v>3250</v>
      </c>
      <c r="K150" s="47"/>
      <c r="L150" s="47" t="str">
        <f t="shared" si="44"/>
        <v>NO</v>
      </c>
      <c r="M150" s="55">
        <f t="shared" si="56"/>
        <v>87.32646663681146</v>
      </c>
      <c r="N150" s="47">
        <v>200</v>
      </c>
      <c r="O150" s="47">
        <v>200</v>
      </c>
      <c r="P150" s="55">
        <f t="shared" ref="P150:P151" si="57">IF(G150=0,0,(600*J150)/G150)</f>
        <v>600</v>
      </c>
      <c r="Q150" s="47">
        <v>200</v>
      </c>
      <c r="R150" s="47">
        <v>200</v>
      </c>
      <c r="S150" s="47">
        <v>0</v>
      </c>
      <c r="T150" s="47"/>
      <c r="U150" s="47"/>
      <c r="V150" s="55">
        <f t="shared" si="45"/>
        <v>487.32646663681146</v>
      </c>
      <c r="W150" s="55">
        <f t="shared" si="46"/>
        <v>1000</v>
      </c>
      <c r="X150" s="55">
        <f t="shared" si="47"/>
        <v>0</v>
      </c>
      <c r="Y150" s="55">
        <f t="shared" si="48"/>
        <v>1000</v>
      </c>
      <c r="Z150" s="47" t="str">
        <f t="shared" si="49"/>
        <v>NO</v>
      </c>
      <c r="AA150" s="47" t="str">
        <f t="shared" si="52"/>
        <v>Disprofarma</v>
      </c>
    </row>
    <row r="151" spans="1:27">
      <c r="A151" s="47"/>
      <c r="B151" s="51">
        <v>149</v>
      </c>
      <c r="C151" s="56" t="s">
        <v>150</v>
      </c>
      <c r="D151" s="53">
        <v>10</v>
      </c>
      <c r="E151" s="54">
        <v>15714</v>
      </c>
      <c r="F151" s="47">
        <f>VLOOKUP(B151,Discolmedica!B:G,6,FALSE)</f>
        <v>15714</v>
      </c>
      <c r="G151" s="47">
        <f>VLOOKUP(B151,Disprofarma!A:G,6,FALSE)</f>
        <v>15490</v>
      </c>
      <c r="H151" s="47">
        <f>VLOOKUP(B151,Intercomercial!A:E,5,FALSE)</f>
        <v>0</v>
      </c>
      <c r="I151" s="47" t="str">
        <f t="shared" si="43"/>
        <v>Con ofertas</v>
      </c>
      <c r="J151" s="47">
        <f t="array" ref="J151">MIN(IF(F151:H151&gt;0,F151:H151))</f>
        <v>15490</v>
      </c>
      <c r="K151" s="47"/>
      <c r="L151" s="47" t="str">
        <f t="shared" si="44"/>
        <v>NO</v>
      </c>
      <c r="M151" s="55">
        <f t="shared" si="56"/>
        <v>591.44711722031309</v>
      </c>
      <c r="N151" s="47">
        <v>200</v>
      </c>
      <c r="O151" s="47">
        <v>200</v>
      </c>
      <c r="P151" s="55">
        <f t="shared" si="57"/>
        <v>600</v>
      </c>
      <c r="Q151" s="47">
        <v>200</v>
      </c>
      <c r="R151" s="47">
        <v>200</v>
      </c>
      <c r="S151" s="47">
        <v>0</v>
      </c>
      <c r="T151" s="47"/>
      <c r="U151" s="47"/>
      <c r="V151" s="55">
        <f t="shared" si="45"/>
        <v>991.44711722031309</v>
      </c>
      <c r="W151" s="55">
        <f t="shared" si="46"/>
        <v>1000</v>
      </c>
      <c r="X151" s="55">
        <f t="shared" si="47"/>
        <v>0</v>
      </c>
      <c r="Y151" s="55">
        <f t="shared" si="48"/>
        <v>1000</v>
      </c>
      <c r="Z151" s="47" t="str">
        <f t="shared" si="49"/>
        <v>NO</v>
      </c>
      <c r="AA151" s="47" t="str">
        <f t="shared" si="52"/>
        <v>Disprofarma</v>
      </c>
    </row>
    <row r="152" spans="1:27">
      <c r="A152" s="47"/>
      <c r="B152" s="51">
        <v>150</v>
      </c>
      <c r="C152" s="56" t="s">
        <v>151</v>
      </c>
      <c r="D152" s="53">
        <v>400</v>
      </c>
      <c r="E152" s="54">
        <v>1700</v>
      </c>
      <c r="F152" s="47">
        <f>VLOOKUP(B152,Discolmedica!B:G,6,FALSE)</f>
        <v>0</v>
      </c>
      <c r="G152" s="47">
        <f>VLOOKUP(B152,Disprofarma!A:G,6,FALSE)</f>
        <v>0</v>
      </c>
      <c r="H152" s="47">
        <f>VLOOKUP(B152,Intercomercial!A:E,5,FALSE)</f>
        <v>0</v>
      </c>
      <c r="I152" s="47" t="str">
        <f t="shared" si="43"/>
        <v>Sin ofertas</v>
      </c>
      <c r="J152" s="47">
        <f t="array" ref="J152">MIN(IF(F152:H152&gt;0,F152:H152))</f>
        <v>0</v>
      </c>
      <c r="K152" s="47"/>
      <c r="L152" s="47" t="str">
        <f t="shared" si="44"/>
        <v>NO HAY OFERTAS</v>
      </c>
      <c r="M152" s="47">
        <v>0</v>
      </c>
      <c r="N152" s="47">
        <v>0</v>
      </c>
      <c r="O152" s="47">
        <v>0</v>
      </c>
      <c r="P152" s="47">
        <v>0</v>
      </c>
      <c r="Q152" s="47">
        <v>0</v>
      </c>
      <c r="R152" s="47">
        <v>0</v>
      </c>
      <c r="S152" s="47">
        <v>0</v>
      </c>
      <c r="T152" s="47">
        <v>0</v>
      </c>
      <c r="U152" s="47">
        <v>0</v>
      </c>
      <c r="V152" s="55">
        <f t="shared" si="45"/>
        <v>0</v>
      </c>
      <c r="W152" s="55">
        <f t="shared" si="46"/>
        <v>0</v>
      </c>
      <c r="X152" s="55">
        <f t="shared" si="47"/>
        <v>0</v>
      </c>
      <c r="Y152" s="55">
        <f t="shared" si="48"/>
        <v>0</v>
      </c>
      <c r="Z152" s="47" t="str">
        <f t="shared" si="49"/>
        <v>SI</v>
      </c>
      <c r="AA152" s="47" t="s">
        <v>715</v>
      </c>
    </row>
    <row r="153" spans="1:27">
      <c r="A153" s="47"/>
      <c r="B153" s="51">
        <v>151</v>
      </c>
      <c r="C153" s="56" t="s">
        <v>152</v>
      </c>
      <c r="D153" s="53">
        <v>50</v>
      </c>
      <c r="E153" s="54">
        <v>1720</v>
      </c>
      <c r="F153" s="47">
        <f>VLOOKUP(B153,Discolmedica!B:G,6,FALSE)</f>
        <v>0</v>
      </c>
      <c r="G153" s="47">
        <f>VLOOKUP(B153,Disprofarma!A:G,6,FALSE)</f>
        <v>0</v>
      </c>
      <c r="H153" s="47">
        <f>VLOOKUP(B153,Intercomercial!A:E,5,FALSE)</f>
        <v>0</v>
      </c>
      <c r="I153" s="47" t="str">
        <f t="shared" si="43"/>
        <v>Sin ofertas</v>
      </c>
      <c r="J153" s="47">
        <f t="array" ref="J153">MIN(IF(F153:H153&gt;0,F153:H153))</f>
        <v>0</v>
      </c>
      <c r="K153" s="47"/>
      <c r="L153" s="47" t="str">
        <f t="shared" si="44"/>
        <v>NO HAY OFERTAS</v>
      </c>
      <c r="M153" s="47">
        <v>0</v>
      </c>
      <c r="N153" s="47">
        <v>0</v>
      </c>
      <c r="O153" s="47">
        <v>0</v>
      </c>
      <c r="P153" s="47">
        <v>0</v>
      </c>
      <c r="Q153" s="47">
        <v>0</v>
      </c>
      <c r="R153" s="47">
        <v>0</v>
      </c>
      <c r="S153" s="47">
        <v>0</v>
      </c>
      <c r="T153" s="47">
        <v>0</v>
      </c>
      <c r="U153" s="47">
        <v>0</v>
      </c>
      <c r="V153" s="55">
        <f t="shared" si="45"/>
        <v>0</v>
      </c>
      <c r="W153" s="55">
        <f t="shared" si="46"/>
        <v>0</v>
      </c>
      <c r="X153" s="55">
        <f t="shared" si="47"/>
        <v>0</v>
      </c>
      <c r="Y153" s="55">
        <f t="shared" si="48"/>
        <v>0</v>
      </c>
      <c r="Z153" s="47" t="str">
        <f t="shared" si="49"/>
        <v>SI</v>
      </c>
      <c r="AA153" s="47" t="s">
        <v>715</v>
      </c>
    </row>
    <row r="154" spans="1:27">
      <c r="A154" s="47"/>
      <c r="B154" s="51">
        <v>152</v>
      </c>
      <c r="C154" s="56" t="s">
        <v>153</v>
      </c>
      <c r="D154" s="53">
        <v>10</v>
      </c>
      <c r="E154" s="54">
        <v>76000</v>
      </c>
      <c r="F154" s="47">
        <f>VLOOKUP(B154,Discolmedica!B:G,6,FALSE)</f>
        <v>0</v>
      </c>
      <c r="G154" s="47">
        <f>VLOOKUP(B154,Disprofarma!A:G,6,FALSE)</f>
        <v>0</v>
      </c>
      <c r="H154" s="47">
        <f>VLOOKUP(B154,Intercomercial!A:E,5,FALSE)</f>
        <v>0</v>
      </c>
      <c r="I154" s="47" t="str">
        <f t="shared" si="43"/>
        <v>Sin ofertas</v>
      </c>
      <c r="J154" s="47">
        <f t="array" ref="J154">MIN(IF(F154:H154&gt;0,F154:H154))</f>
        <v>0</v>
      </c>
      <c r="K154" s="47"/>
      <c r="L154" s="47" t="str">
        <f t="shared" si="44"/>
        <v>NO HAY OFERTAS</v>
      </c>
      <c r="M154" s="47">
        <v>0</v>
      </c>
      <c r="N154" s="47">
        <v>0</v>
      </c>
      <c r="O154" s="47">
        <v>0</v>
      </c>
      <c r="P154" s="47">
        <v>0</v>
      </c>
      <c r="Q154" s="47">
        <v>0</v>
      </c>
      <c r="R154" s="47">
        <v>0</v>
      </c>
      <c r="S154" s="47">
        <v>0</v>
      </c>
      <c r="T154" s="47">
        <v>0</v>
      </c>
      <c r="U154" s="47">
        <v>0</v>
      </c>
      <c r="V154" s="55">
        <f t="shared" si="45"/>
        <v>0</v>
      </c>
      <c r="W154" s="55">
        <f t="shared" si="46"/>
        <v>0</v>
      </c>
      <c r="X154" s="55">
        <f t="shared" si="47"/>
        <v>0</v>
      </c>
      <c r="Y154" s="55">
        <f t="shared" si="48"/>
        <v>0</v>
      </c>
      <c r="Z154" s="47" t="str">
        <f t="shared" si="49"/>
        <v>SI</v>
      </c>
      <c r="AA154" s="47" t="s">
        <v>715</v>
      </c>
    </row>
    <row r="155" spans="1:27">
      <c r="A155" s="47"/>
      <c r="B155" s="51">
        <v>153</v>
      </c>
      <c r="C155" s="56" t="s">
        <v>154</v>
      </c>
      <c r="D155" s="53">
        <v>200</v>
      </c>
      <c r="E155" s="54">
        <v>384</v>
      </c>
      <c r="F155" s="47">
        <f>VLOOKUP(B155,Discolmedica!B:G,6,FALSE)</f>
        <v>0</v>
      </c>
      <c r="G155" s="47">
        <f>VLOOKUP(B155,Disprofarma!A:G,6,FALSE)</f>
        <v>0</v>
      </c>
      <c r="H155" s="47">
        <f>VLOOKUP(B155,Intercomercial!A:E,5,FALSE)</f>
        <v>0</v>
      </c>
      <c r="I155" s="47" t="str">
        <f t="shared" si="43"/>
        <v>Sin ofertas</v>
      </c>
      <c r="J155" s="47">
        <f t="array" ref="J155">MIN(IF(F155:H155&gt;0,F155:H155))</f>
        <v>0</v>
      </c>
      <c r="K155" s="47"/>
      <c r="L155" s="47" t="str">
        <f t="shared" si="44"/>
        <v>NO HAY OFERTAS</v>
      </c>
      <c r="M155" s="47">
        <v>0</v>
      </c>
      <c r="N155" s="47">
        <v>0</v>
      </c>
      <c r="O155" s="47">
        <v>0</v>
      </c>
      <c r="P155" s="47">
        <v>0</v>
      </c>
      <c r="Q155" s="47">
        <v>0</v>
      </c>
      <c r="R155" s="47">
        <v>0</v>
      </c>
      <c r="S155" s="47">
        <v>0</v>
      </c>
      <c r="T155" s="47">
        <v>0</v>
      </c>
      <c r="U155" s="47">
        <v>0</v>
      </c>
      <c r="V155" s="55">
        <f t="shared" si="45"/>
        <v>0</v>
      </c>
      <c r="W155" s="55">
        <f t="shared" si="46"/>
        <v>0</v>
      </c>
      <c r="X155" s="55">
        <f t="shared" si="47"/>
        <v>0</v>
      </c>
      <c r="Y155" s="55">
        <f t="shared" si="48"/>
        <v>0</v>
      </c>
      <c r="Z155" s="47" t="str">
        <f t="shared" si="49"/>
        <v>SI</v>
      </c>
      <c r="AA155" s="47" t="s">
        <v>715</v>
      </c>
    </row>
    <row r="156" spans="1:27">
      <c r="A156" s="47"/>
      <c r="B156" s="51">
        <v>154</v>
      </c>
      <c r="C156" s="56" t="s">
        <v>155</v>
      </c>
      <c r="D156" s="53">
        <v>11000</v>
      </c>
      <c r="E156" s="54">
        <v>91</v>
      </c>
      <c r="F156" s="47">
        <f>VLOOKUP(B156,Discolmedica!B:G,6,FALSE)</f>
        <v>87</v>
      </c>
      <c r="G156" s="47">
        <f>VLOOKUP(B156,Disprofarma!A:G,6,FALSE)</f>
        <v>0</v>
      </c>
      <c r="H156" s="47">
        <f>VLOOKUP(B156,Intercomercial!A:E,5,FALSE)</f>
        <v>0</v>
      </c>
      <c r="I156" s="47" t="str">
        <f t="shared" si="43"/>
        <v>Con ofertas</v>
      </c>
      <c r="J156" s="47">
        <f t="array" ref="J156">MIN(IF(F156:H156&gt;0,F156:H156))</f>
        <v>87</v>
      </c>
      <c r="K156" s="47"/>
      <c r="L156" s="47" t="str">
        <f t="shared" si="44"/>
        <v>SI</v>
      </c>
      <c r="M156" s="55">
        <f t="shared" ref="M156:M157" si="58">IF(F156=0,0,(600*J156)/F156)</f>
        <v>600</v>
      </c>
      <c r="N156" s="47">
        <v>200</v>
      </c>
      <c r="O156" s="47">
        <v>200</v>
      </c>
      <c r="P156" s="47">
        <v>0</v>
      </c>
      <c r="Q156" s="47"/>
      <c r="R156" s="47"/>
      <c r="S156" s="47">
        <v>0</v>
      </c>
      <c r="T156" s="47"/>
      <c r="U156" s="47"/>
      <c r="V156" s="55">
        <f t="shared" si="45"/>
        <v>1000</v>
      </c>
      <c r="W156" s="55">
        <f t="shared" si="46"/>
        <v>0</v>
      </c>
      <c r="X156" s="55">
        <f t="shared" si="47"/>
        <v>0</v>
      </c>
      <c r="Y156" s="55">
        <f t="shared" si="48"/>
        <v>1000</v>
      </c>
      <c r="Z156" s="47" t="str">
        <f t="shared" si="49"/>
        <v>NO</v>
      </c>
      <c r="AA156" s="47" t="str">
        <f t="shared" si="52"/>
        <v>Discolmedica</v>
      </c>
    </row>
    <row r="157" spans="1:27">
      <c r="A157" s="47"/>
      <c r="B157" s="51">
        <v>155</v>
      </c>
      <c r="C157" s="56" t="s">
        <v>156</v>
      </c>
      <c r="D157" s="53">
        <v>500</v>
      </c>
      <c r="E157" s="54">
        <v>859</v>
      </c>
      <c r="F157" s="47">
        <f>VLOOKUP(B157,Discolmedica!B:G,6,FALSE)</f>
        <v>859</v>
      </c>
      <c r="G157" s="47">
        <f>VLOOKUP(B157,Disprofarma!A:G,6,FALSE)</f>
        <v>785</v>
      </c>
      <c r="H157" s="47">
        <f>VLOOKUP(B157,Intercomercial!A:E,5,FALSE)</f>
        <v>0</v>
      </c>
      <c r="I157" s="47" t="str">
        <f t="shared" si="43"/>
        <v>Con ofertas</v>
      </c>
      <c r="J157" s="47">
        <f t="array" ref="J157">MIN(IF(F157:H157&gt;0,F157:H157))</f>
        <v>785</v>
      </c>
      <c r="K157" s="47"/>
      <c r="L157" s="47" t="str">
        <f t="shared" si="44"/>
        <v>NO</v>
      </c>
      <c r="M157" s="55">
        <f t="shared" si="58"/>
        <v>548.31199068684521</v>
      </c>
      <c r="N157" s="47">
        <v>200</v>
      </c>
      <c r="O157" s="47">
        <v>200</v>
      </c>
      <c r="P157" s="55">
        <f>IF(G157=0,0,(600*J157)/G157)</f>
        <v>600</v>
      </c>
      <c r="Q157" s="47">
        <v>200</v>
      </c>
      <c r="R157" s="47">
        <v>200</v>
      </c>
      <c r="S157" s="47">
        <v>0</v>
      </c>
      <c r="T157" s="47"/>
      <c r="U157" s="47"/>
      <c r="V157" s="55">
        <f t="shared" si="45"/>
        <v>948.31199068684521</v>
      </c>
      <c r="W157" s="55">
        <f t="shared" si="46"/>
        <v>1000</v>
      </c>
      <c r="X157" s="55">
        <f t="shared" si="47"/>
        <v>0</v>
      </c>
      <c r="Y157" s="55">
        <f t="shared" si="48"/>
        <v>1000</v>
      </c>
      <c r="Z157" s="47" t="str">
        <f t="shared" si="49"/>
        <v>NO</v>
      </c>
      <c r="AA157" s="47" t="str">
        <f t="shared" si="52"/>
        <v>Disprofarma</v>
      </c>
    </row>
    <row r="158" spans="1:27">
      <c r="A158" s="47"/>
      <c r="B158" s="51">
        <v>156</v>
      </c>
      <c r="C158" s="56" t="s">
        <v>157</v>
      </c>
      <c r="D158" s="53">
        <v>48</v>
      </c>
      <c r="E158" s="54">
        <v>6627</v>
      </c>
      <c r="F158" s="47">
        <f>VLOOKUP(B158,Discolmedica!B:G,6,FALSE)</f>
        <v>0</v>
      </c>
      <c r="G158" s="47">
        <f>VLOOKUP(B158,Disprofarma!A:G,6,FALSE)</f>
        <v>0</v>
      </c>
      <c r="H158" s="47">
        <f>VLOOKUP(B158,Intercomercial!A:E,5,FALSE)</f>
        <v>0</v>
      </c>
      <c r="I158" s="47" t="str">
        <f t="shared" si="43"/>
        <v>Sin ofertas</v>
      </c>
      <c r="J158" s="47">
        <f t="array" ref="J158">MIN(IF(F158:H158&gt;0,F158:H158))</f>
        <v>0</v>
      </c>
      <c r="K158" s="47"/>
      <c r="L158" s="47" t="str">
        <f t="shared" si="44"/>
        <v>NO HAY OFERTAS</v>
      </c>
      <c r="M158" s="47">
        <v>0</v>
      </c>
      <c r="N158" s="47">
        <v>0</v>
      </c>
      <c r="O158" s="47">
        <v>0</v>
      </c>
      <c r="P158" s="47">
        <v>0</v>
      </c>
      <c r="Q158" s="47">
        <v>0</v>
      </c>
      <c r="R158" s="47">
        <v>0</v>
      </c>
      <c r="S158" s="47">
        <v>0</v>
      </c>
      <c r="T158" s="47">
        <v>0</v>
      </c>
      <c r="U158" s="47">
        <v>0</v>
      </c>
      <c r="V158" s="55">
        <f t="shared" si="45"/>
        <v>0</v>
      </c>
      <c r="W158" s="55">
        <f t="shared" si="46"/>
        <v>0</v>
      </c>
      <c r="X158" s="55">
        <f t="shared" si="47"/>
        <v>0</v>
      </c>
      <c r="Y158" s="55">
        <f t="shared" si="48"/>
        <v>0</v>
      </c>
      <c r="Z158" s="47" t="str">
        <f t="shared" si="49"/>
        <v>SI</v>
      </c>
      <c r="AA158" s="47" t="s">
        <v>715</v>
      </c>
    </row>
    <row r="159" spans="1:27">
      <c r="A159" s="47"/>
      <c r="B159" s="51">
        <v>157</v>
      </c>
      <c r="C159" s="56" t="s">
        <v>158</v>
      </c>
      <c r="D159" s="53">
        <v>48</v>
      </c>
      <c r="E159" s="54">
        <v>16875</v>
      </c>
      <c r="F159" s="47">
        <f>VLOOKUP(B159,Discolmedica!B:G,6,FALSE)</f>
        <v>15965</v>
      </c>
      <c r="G159" s="47">
        <f>VLOOKUP(B159,Disprofarma!A:G,6,FALSE)</f>
        <v>0</v>
      </c>
      <c r="H159" s="47">
        <f>VLOOKUP(B159,Intercomercial!A:E,5,FALSE)</f>
        <v>0</v>
      </c>
      <c r="I159" s="47" t="str">
        <f t="shared" si="43"/>
        <v>Con ofertas</v>
      </c>
      <c r="J159" s="47">
        <f t="array" ref="J159">MIN(IF(F159:H159&gt;0,F159:H159))</f>
        <v>15965</v>
      </c>
      <c r="K159" s="47"/>
      <c r="L159" s="47" t="str">
        <f t="shared" si="44"/>
        <v>SI</v>
      </c>
      <c r="M159" s="55">
        <f>IF(F159=0,0,(600*J159)/F159)</f>
        <v>600</v>
      </c>
      <c r="N159" s="47">
        <v>200</v>
      </c>
      <c r="O159" s="47">
        <v>200</v>
      </c>
      <c r="P159" s="47">
        <v>0</v>
      </c>
      <c r="Q159" s="47"/>
      <c r="R159" s="47"/>
      <c r="S159" s="47">
        <v>0</v>
      </c>
      <c r="T159" s="47"/>
      <c r="U159" s="47"/>
      <c r="V159" s="55">
        <f t="shared" si="45"/>
        <v>1000</v>
      </c>
      <c r="W159" s="55">
        <f t="shared" si="46"/>
        <v>0</v>
      </c>
      <c r="X159" s="55">
        <f t="shared" si="47"/>
        <v>0</v>
      </c>
      <c r="Y159" s="55">
        <f t="shared" si="48"/>
        <v>1000</v>
      </c>
      <c r="Z159" s="47" t="str">
        <f t="shared" si="49"/>
        <v>NO</v>
      </c>
      <c r="AA159" s="47" t="str">
        <f t="shared" si="52"/>
        <v>Discolmedica</v>
      </c>
    </row>
    <row r="160" spans="1:27">
      <c r="A160" s="47"/>
      <c r="B160" s="51">
        <v>158</v>
      </c>
      <c r="C160" s="56" t="s">
        <v>159</v>
      </c>
      <c r="D160" s="53">
        <v>1</v>
      </c>
      <c r="E160" s="54">
        <v>36000</v>
      </c>
      <c r="F160" s="47">
        <f>VLOOKUP(B160,Discolmedica!B:G,6,FALSE)</f>
        <v>0</v>
      </c>
      <c r="G160" s="47">
        <f>VLOOKUP(B160,Disprofarma!A:G,6,FALSE)</f>
        <v>0</v>
      </c>
      <c r="H160" s="47">
        <f>VLOOKUP(B160,Intercomercial!A:E,5,FALSE)</f>
        <v>0</v>
      </c>
      <c r="I160" s="47" t="str">
        <f t="shared" si="43"/>
        <v>Sin ofertas</v>
      </c>
      <c r="J160" s="47">
        <f t="array" ref="J160">MIN(IF(F160:H160&gt;0,F160:H160))</f>
        <v>0</v>
      </c>
      <c r="K160" s="47"/>
      <c r="L160" s="47" t="str">
        <f t="shared" si="44"/>
        <v>NO HAY OFERTAS</v>
      </c>
      <c r="M160" s="47">
        <v>0</v>
      </c>
      <c r="N160" s="47">
        <v>0</v>
      </c>
      <c r="O160" s="47">
        <v>0</v>
      </c>
      <c r="P160" s="47">
        <v>0</v>
      </c>
      <c r="Q160" s="47">
        <v>0</v>
      </c>
      <c r="R160" s="47">
        <v>0</v>
      </c>
      <c r="S160" s="47">
        <v>0</v>
      </c>
      <c r="T160" s="47">
        <v>0</v>
      </c>
      <c r="U160" s="47">
        <v>0</v>
      </c>
      <c r="V160" s="55">
        <f t="shared" si="45"/>
        <v>0</v>
      </c>
      <c r="W160" s="55">
        <f t="shared" si="46"/>
        <v>0</v>
      </c>
      <c r="X160" s="55">
        <f t="shared" si="47"/>
        <v>0</v>
      </c>
      <c r="Y160" s="55">
        <f t="shared" si="48"/>
        <v>0</v>
      </c>
      <c r="Z160" s="47" t="str">
        <f t="shared" si="49"/>
        <v>SI</v>
      </c>
      <c r="AA160" s="47" t="s">
        <v>715</v>
      </c>
    </row>
    <row r="161" spans="1:27">
      <c r="A161" s="47"/>
      <c r="B161" s="51">
        <v>159</v>
      </c>
      <c r="C161" s="56" t="s">
        <v>160</v>
      </c>
      <c r="D161" s="53">
        <v>550</v>
      </c>
      <c r="E161" s="54">
        <v>319</v>
      </c>
      <c r="F161" s="47">
        <f>VLOOKUP(B161,Discolmedica!B:G,6,FALSE)</f>
        <v>300</v>
      </c>
      <c r="G161" s="47">
        <f>VLOOKUP(B161,Disprofarma!A:G,6,FALSE)</f>
        <v>0</v>
      </c>
      <c r="H161" s="47">
        <f>VLOOKUP(B161,Intercomercial!A:E,5,FALSE)</f>
        <v>0</v>
      </c>
      <c r="I161" s="47" t="str">
        <f t="shared" si="43"/>
        <v>Con ofertas</v>
      </c>
      <c r="J161" s="47">
        <f t="array" ref="J161">MIN(IF(F161:H161&gt;0,F161:H161))</f>
        <v>300</v>
      </c>
      <c r="K161" s="47"/>
      <c r="L161" s="47" t="str">
        <f t="shared" si="44"/>
        <v>SI</v>
      </c>
      <c r="M161" s="55">
        <f>IF(F161=0,0,(600*J161)/F161)</f>
        <v>600</v>
      </c>
      <c r="N161" s="47">
        <v>200</v>
      </c>
      <c r="O161" s="47">
        <v>200</v>
      </c>
      <c r="P161" s="47">
        <v>0</v>
      </c>
      <c r="Q161" s="47"/>
      <c r="R161" s="47"/>
      <c r="S161" s="47">
        <v>0</v>
      </c>
      <c r="T161" s="47"/>
      <c r="U161" s="47"/>
      <c r="V161" s="55">
        <f t="shared" si="45"/>
        <v>1000</v>
      </c>
      <c r="W161" s="55">
        <f t="shared" si="46"/>
        <v>0</v>
      </c>
      <c r="X161" s="55">
        <f t="shared" si="47"/>
        <v>0</v>
      </c>
      <c r="Y161" s="55">
        <f t="shared" si="48"/>
        <v>1000</v>
      </c>
      <c r="Z161" s="47" t="str">
        <f t="shared" si="49"/>
        <v>NO</v>
      </c>
      <c r="AA161" s="47" t="str">
        <f t="shared" si="52"/>
        <v>Discolmedica</v>
      </c>
    </row>
    <row r="162" spans="1:27" ht="25.5">
      <c r="A162" s="47"/>
      <c r="B162" s="51">
        <v>160</v>
      </c>
      <c r="C162" s="56" t="s">
        <v>161</v>
      </c>
      <c r="D162" s="53">
        <v>30</v>
      </c>
      <c r="E162" s="54">
        <v>126</v>
      </c>
      <c r="F162" s="47">
        <f>VLOOKUP(B162,Discolmedica!B:G,6,FALSE)</f>
        <v>0</v>
      </c>
      <c r="G162" s="47">
        <f>VLOOKUP(B162,Disprofarma!A:G,6,FALSE)</f>
        <v>0</v>
      </c>
      <c r="H162" s="47">
        <f>VLOOKUP(B162,Intercomercial!A:E,5,FALSE)</f>
        <v>0</v>
      </c>
      <c r="I162" s="47" t="str">
        <f t="shared" si="43"/>
        <v>Sin ofertas</v>
      </c>
      <c r="J162" s="47">
        <f t="array" ref="J162">MIN(IF(F162:H162&gt;0,F162:H162))</f>
        <v>0</v>
      </c>
      <c r="K162" s="47"/>
      <c r="L162" s="47" t="str">
        <f t="shared" si="44"/>
        <v>NO HAY OFERTAS</v>
      </c>
      <c r="M162" s="47">
        <v>0</v>
      </c>
      <c r="N162" s="47">
        <v>0</v>
      </c>
      <c r="O162" s="47">
        <v>0</v>
      </c>
      <c r="P162" s="47">
        <v>0</v>
      </c>
      <c r="Q162" s="47">
        <v>0</v>
      </c>
      <c r="R162" s="47">
        <v>0</v>
      </c>
      <c r="S162" s="47">
        <v>0</v>
      </c>
      <c r="T162" s="47">
        <v>0</v>
      </c>
      <c r="U162" s="47">
        <v>0</v>
      </c>
      <c r="V162" s="55">
        <f t="shared" si="45"/>
        <v>0</v>
      </c>
      <c r="W162" s="55">
        <f t="shared" si="46"/>
        <v>0</v>
      </c>
      <c r="X162" s="55">
        <f t="shared" si="47"/>
        <v>0</v>
      </c>
      <c r="Y162" s="55">
        <f t="shared" si="48"/>
        <v>0</v>
      </c>
      <c r="Z162" s="47" t="str">
        <f t="shared" si="49"/>
        <v>SI</v>
      </c>
      <c r="AA162" s="47" t="s">
        <v>715</v>
      </c>
    </row>
    <row r="163" spans="1:27">
      <c r="A163" s="47"/>
      <c r="B163" s="51">
        <v>161</v>
      </c>
      <c r="C163" s="56" t="s">
        <v>162</v>
      </c>
      <c r="D163" s="53">
        <v>600</v>
      </c>
      <c r="E163" s="54">
        <v>196</v>
      </c>
      <c r="F163" s="47">
        <f>VLOOKUP(B163,Discolmedica!B:G,6,FALSE)</f>
        <v>196</v>
      </c>
      <c r="G163" s="47">
        <f>VLOOKUP(B163,Disprofarma!A:G,6,FALSE)</f>
        <v>193</v>
      </c>
      <c r="H163" s="47">
        <f>VLOOKUP(B163,Intercomercial!A:E,5,FALSE)</f>
        <v>0</v>
      </c>
      <c r="I163" s="47" t="str">
        <f t="shared" si="43"/>
        <v>Con ofertas</v>
      </c>
      <c r="J163" s="47">
        <f t="array" ref="J163">MIN(IF(F163:H163&gt;0,F163:H163))</f>
        <v>193</v>
      </c>
      <c r="K163" s="47"/>
      <c r="L163" s="47" t="str">
        <f t="shared" si="44"/>
        <v>NO</v>
      </c>
      <c r="M163" s="55">
        <f t="shared" ref="M163:M166" si="59">IF(F163=0,0,(600*J163)/F163)</f>
        <v>590.81632653061229</v>
      </c>
      <c r="N163" s="47">
        <v>200</v>
      </c>
      <c r="O163" s="47">
        <v>200</v>
      </c>
      <c r="P163" s="55">
        <f t="shared" ref="P163:P164" si="60">IF(G163=0,0,(600*J163)/G163)</f>
        <v>600</v>
      </c>
      <c r="Q163" s="47">
        <v>200</v>
      </c>
      <c r="R163" s="47">
        <v>200</v>
      </c>
      <c r="S163" s="47">
        <v>0</v>
      </c>
      <c r="T163" s="47"/>
      <c r="U163" s="47"/>
      <c r="V163" s="55">
        <f t="shared" si="45"/>
        <v>990.81632653061229</v>
      </c>
      <c r="W163" s="55">
        <f t="shared" si="46"/>
        <v>1000</v>
      </c>
      <c r="X163" s="55">
        <f t="shared" si="47"/>
        <v>0</v>
      </c>
      <c r="Y163" s="55">
        <f t="shared" si="48"/>
        <v>1000</v>
      </c>
      <c r="Z163" s="47" t="str">
        <f t="shared" si="49"/>
        <v>NO</v>
      </c>
      <c r="AA163" s="47" t="str">
        <f t="shared" si="52"/>
        <v>Disprofarma</v>
      </c>
    </row>
    <row r="164" spans="1:27">
      <c r="A164" s="47"/>
      <c r="B164" s="51">
        <v>162</v>
      </c>
      <c r="C164" s="56" t="s">
        <v>163</v>
      </c>
      <c r="D164" s="53">
        <v>420</v>
      </c>
      <c r="E164" s="54">
        <v>137</v>
      </c>
      <c r="F164" s="47">
        <f>VLOOKUP(B164,Discolmedica!B:G,6,FALSE)</f>
        <v>137</v>
      </c>
      <c r="G164" s="47">
        <f>VLOOKUP(B164,Disprofarma!A:G,6,FALSE)</f>
        <v>122</v>
      </c>
      <c r="H164" s="47">
        <f>VLOOKUP(B164,Intercomercial!A:E,5,FALSE)</f>
        <v>0</v>
      </c>
      <c r="I164" s="47" t="str">
        <f t="shared" si="43"/>
        <v>Con ofertas</v>
      </c>
      <c r="J164" s="47">
        <f t="array" ref="J164">MIN(IF(F164:H164&gt;0,F164:H164))</f>
        <v>122</v>
      </c>
      <c r="K164" s="47"/>
      <c r="L164" s="47" t="str">
        <f t="shared" si="44"/>
        <v>NO</v>
      </c>
      <c r="M164" s="55">
        <f t="shared" si="59"/>
        <v>534.30656934306569</v>
      </c>
      <c r="N164" s="47">
        <v>200</v>
      </c>
      <c r="O164" s="47">
        <v>200</v>
      </c>
      <c r="P164" s="55">
        <f t="shared" si="60"/>
        <v>600</v>
      </c>
      <c r="Q164" s="47">
        <v>200</v>
      </c>
      <c r="R164" s="47">
        <v>200</v>
      </c>
      <c r="S164" s="47">
        <v>0</v>
      </c>
      <c r="T164" s="47"/>
      <c r="U164" s="47"/>
      <c r="V164" s="55">
        <f t="shared" si="45"/>
        <v>934.30656934306569</v>
      </c>
      <c r="W164" s="55">
        <f t="shared" si="46"/>
        <v>1000</v>
      </c>
      <c r="X164" s="55">
        <f t="shared" si="47"/>
        <v>0</v>
      </c>
      <c r="Y164" s="55">
        <f t="shared" si="48"/>
        <v>1000</v>
      </c>
      <c r="Z164" s="47" t="str">
        <f t="shared" si="49"/>
        <v>NO</v>
      </c>
      <c r="AA164" s="47" t="str">
        <f t="shared" si="52"/>
        <v>Disprofarma</v>
      </c>
    </row>
    <row r="165" spans="1:27">
      <c r="A165" s="47"/>
      <c r="B165" s="51">
        <v>163</v>
      </c>
      <c r="C165" s="56" t="s">
        <v>164</v>
      </c>
      <c r="D165" s="53">
        <v>10</v>
      </c>
      <c r="E165" s="54">
        <v>3634</v>
      </c>
      <c r="F165" s="47">
        <f>VLOOKUP(B165,Discolmedica!B:G,6,FALSE)</f>
        <v>3214</v>
      </c>
      <c r="G165" s="47">
        <f>VLOOKUP(B165,Disprofarma!A:G,6,FALSE)</f>
        <v>0</v>
      </c>
      <c r="H165" s="47">
        <f>VLOOKUP(B165,Intercomercial!A:E,5,FALSE)</f>
        <v>0</v>
      </c>
      <c r="I165" s="47" t="str">
        <f t="shared" si="43"/>
        <v>Con ofertas</v>
      </c>
      <c r="J165" s="47">
        <f t="array" ref="J165">MIN(IF(F165:H165&gt;0,F165:H165))</f>
        <v>3214</v>
      </c>
      <c r="K165" s="47"/>
      <c r="L165" s="47" t="str">
        <f t="shared" si="44"/>
        <v>SI</v>
      </c>
      <c r="M165" s="55">
        <f t="shared" si="59"/>
        <v>600</v>
      </c>
      <c r="N165" s="47">
        <v>200</v>
      </c>
      <c r="O165" s="47">
        <v>200</v>
      </c>
      <c r="P165" s="47">
        <v>0</v>
      </c>
      <c r="Q165" s="47"/>
      <c r="R165" s="47"/>
      <c r="S165" s="47">
        <v>0</v>
      </c>
      <c r="T165" s="47"/>
      <c r="U165" s="47"/>
      <c r="V165" s="55">
        <f t="shared" si="45"/>
        <v>1000</v>
      </c>
      <c r="W165" s="55">
        <f t="shared" si="46"/>
        <v>0</v>
      </c>
      <c r="X165" s="55">
        <f t="shared" si="47"/>
        <v>0</v>
      </c>
      <c r="Y165" s="55">
        <f t="shared" si="48"/>
        <v>1000</v>
      </c>
      <c r="Z165" s="47" t="str">
        <f t="shared" si="49"/>
        <v>NO</v>
      </c>
      <c r="AA165" s="47" t="str">
        <f t="shared" si="52"/>
        <v>Discolmedica</v>
      </c>
    </row>
    <row r="166" spans="1:27">
      <c r="A166" s="47"/>
      <c r="B166" s="51">
        <v>164</v>
      </c>
      <c r="C166" s="56" t="s">
        <v>165</v>
      </c>
      <c r="D166" s="53">
        <v>2</v>
      </c>
      <c r="E166" s="54">
        <v>45938</v>
      </c>
      <c r="F166" s="47">
        <f>VLOOKUP(B166,Discolmedica!B:G,6,FALSE)</f>
        <v>45938</v>
      </c>
      <c r="G166" s="47">
        <f>VLOOKUP(B166,Disprofarma!A:G,6,FALSE)</f>
        <v>44776</v>
      </c>
      <c r="H166" s="47">
        <f>VLOOKUP(B166,Intercomercial!A:E,5,FALSE)</f>
        <v>0</v>
      </c>
      <c r="I166" s="47" t="str">
        <f t="shared" si="43"/>
        <v>Con ofertas</v>
      </c>
      <c r="J166" s="47">
        <f t="array" ref="J166">MIN(IF(F166:H166&gt;0,F166:H166))</f>
        <v>44776</v>
      </c>
      <c r="K166" s="47"/>
      <c r="L166" s="47" t="str">
        <f t="shared" si="44"/>
        <v>NO</v>
      </c>
      <c r="M166" s="55">
        <f t="shared" si="59"/>
        <v>584.8230223344508</v>
      </c>
      <c r="N166" s="47">
        <v>200</v>
      </c>
      <c r="O166" s="47">
        <v>200</v>
      </c>
      <c r="P166" s="55">
        <f>IF(G166=0,0,(600*J166)/G166)</f>
        <v>600</v>
      </c>
      <c r="Q166" s="47">
        <v>200</v>
      </c>
      <c r="R166" s="47">
        <v>200</v>
      </c>
      <c r="S166" s="47">
        <v>0</v>
      </c>
      <c r="T166" s="47"/>
      <c r="U166" s="47"/>
      <c r="V166" s="55">
        <f t="shared" si="45"/>
        <v>984.8230223344508</v>
      </c>
      <c r="W166" s="55">
        <f t="shared" si="46"/>
        <v>1000</v>
      </c>
      <c r="X166" s="55">
        <f t="shared" si="47"/>
        <v>0</v>
      </c>
      <c r="Y166" s="55">
        <f t="shared" si="48"/>
        <v>1000</v>
      </c>
      <c r="Z166" s="47" t="str">
        <f t="shared" si="49"/>
        <v>NO</v>
      </c>
      <c r="AA166" s="47" t="str">
        <f t="shared" si="52"/>
        <v>Disprofarma</v>
      </c>
    </row>
    <row r="167" spans="1:27">
      <c r="A167" s="47"/>
      <c r="B167" s="51">
        <v>165</v>
      </c>
      <c r="C167" s="56" t="s">
        <v>166</v>
      </c>
      <c r="D167" s="53">
        <v>50</v>
      </c>
      <c r="E167" s="54">
        <v>120</v>
      </c>
      <c r="F167" s="47">
        <f>VLOOKUP(B167,Discolmedica!B:G,6,FALSE)</f>
        <v>0</v>
      </c>
      <c r="G167" s="47">
        <f>VLOOKUP(B167,Disprofarma!A:G,6,FALSE)</f>
        <v>0</v>
      </c>
      <c r="H167" s="47">
        <f>VLOOKUP(B167,Intercomercial!A:E,5,FALSE)</f>
        <v>0</v>
      </c>
      <c r="I167" s="47" t="str">
        <f t="shared" si="43"/>
        <v>Sin ofertas</v>
      </c>
      <c r="J167" s="47">
        <f t="array" ref="J167">MIN(IF(F167:H167&gt;0,F167:H167))</f>
        <v>0</v>
      </c>
      <c r="K167" s="47"/>
      <c r="L167" s="47" t="str">
        <f t="shared" si="44"/>
        <v>NO HAY OFERTAS</v>
      </c>
      <c r="M167" s="47">
        <v>0</v>
      </c>
      <c r="N167" s="47">
        <v>0</v>
      </c>
      <c r="O167" s="47">
        <v>0</v>
      </c>
      <c r="P167" s="47">
        <v>0</v>
      </c>
      <c r="Q167" s="47">
        <v>0</v>
      </c>
      <c r="R167" s="47">
        <v>0</v>
      </c>
      <c r="S167" s="47">
        <v>0</v>
      </c>
      <c r="T167" s="47">
        <v>0</v>
      </c>
      <c r="U167" s="47">
        <v>0</v>
      </c>
      <c r="V167" s="55">
        <f t="shared" si="45"/>
        <v>0</v>
      </c>
      <c r="W167" s="55">
        <f t="shared" si="46"/>
        <v>0</v>
      </c>
      <c r="X167" s="55">
        <f t="shared" si="47"/>
        <v>0</v>
      </c>
      <c r="Y167" s="55">
        <f t="shared" si="48"/>
        <v>0</v>
      </c>
      <c r="Z167" s="47" t="str">
        <f t="shared" si="49"/>
        <v>SI</v>
      </c>
      <c r="AA167" s="47" t="s">
        <v>715</v>
      </c>
    </row>
    <row r="168" spans="1:27">
      <c r="A168" s="47"/>
      <c r="B168" s="51">
        <v>166</v>
      </c>
      <c r="C168" s="56" t="s">
        <v>167</v>
      </c>
      <c r="D168" s="53">
        <v>10000</v>
      </c>
      <c r="E168" s="54">
        <v>60</v>
      </c>
      <c r="F168" s="47">
        <f>VLOOKUP(B168,Discolmedica!B:G,6,FALSE)</f>
        <v>58</v>
      </c>
      <c r="G168" s="47">
        <f>VLOOKUP(B168,Disprofarma!A:G,6,FALSE)</f>
        <v>0</v>
      </c>
      <c r="H168" s="47">
        <f>VLOOKUP(B168,Intercomercial!A:E,5,FALSE)</f>
        <v>0</v>
      </c>
      <c r="I168" s="47" t="str">
        <f t="shared" si="43"/>
        <v>Con ofertas</v>
      </c>
      <c r="J168" s="47">
        <f t="array" ref="J168">MIN(IF(F168:H168&gt;0,F168:H168))</f>
        <v>58</v>
      </c>
      <c r="K168" s="47"/>
      <c r="L168" s="47" t="str">
        <f t="shared" si="44"/>
        <v>SI</v>
      </c>
      <c r="M168" s="55">
        <f t="shared" ref="M168:M172" si="61">IF(F168=0,0,(600*J168)/F168)</f>
        <v>600</v>
      </c>
      <c r="N168" s="47">
        <v>200</v>
      </c>
      <c r="O168" s="47">
        <v>200</v>
      </c>
      <c r="P168" s="47">
        <v>0</v>
      </c>
      <c r="Q168" s="47"/>
      <c r="R168" s="47"/>
      <c r="S168" s="47">
        <v>0</v>
      </c>
      <c r="T168" s="47"/>
      <c r="U168" s="47"/>
      <c r="V168" s="55">
        <f t="shared" si="45"/>
        <v>1000</v>
      </c>
      <c r="W168" s="55">
        <f t="shared" si="46"/>
        <v>0</v>
      </c>
      <c r="X168" s="55">
        <f t="shared" si="47"/>
        <v>0</v>
      </c>
      <c r="Y168" s="55">
        <f t="shared" si="48"/>
        <v>1000</v>
      </c>
      <c r="Z168" s="47" t="str">
        <f t="shared" si="49"/>
        <v>NO</v>
      </c>
      <c r="AA168" s="47" t="str">
        <f t="shared" si="52"/>
        <v>Discolmedica</v>
      </c>
    </row>
    <row r="169" spans="1:27">
      <c r="A169" s="47"/>
      <c r="B169" s="51">
        <v>167</v>
      </c>
      <c r="C169" s="56" t="s">
        <v>168</v>
      </c>
      <c r="D169" s="53">
        <v>3000</v>
      </c>
      <c r="E169" s="54">
        <v>3150</v>
      </c>
      <c r="F169" s="47">
        <f>VLOOKUP(B169,Discolmedica!B:G,6,FALSE)</f>
        <v>3125</v>
      </c>
      <c r="G169" s="47">
        <f>VLOOKUP(B169,Disprofarma!A:G,6,FALSE)</f>
        <v>0</v>
      </c>
      <c r="H169" s="47">
        <f>VLOOKUP(B169,Intercomercial!A:E,5,FALSE)</f>
        <v>0</v>
      </c>
      <c r="I169" s="47" t="str">
        <f t="shared" si="43"/>
        <v>Con ofertas</v>
      </c>
      <c r="J169" s="47">
        <f t="array" ref="J169">MIN(IF(F169:H169&gt;0,F169:H169))</f>
        <v>3125</v>
      </c>
      <c r="K169" s="47"/>
      <c r="L169" s="47" t="str">
        <f t="shared" si="44"/>
        <v>SI</v>
      </c>
      <c r="M169" s="55">
        <f t="shared" si="61"/>
        <v>600</v>
      </c>
      <c r="N169" s="47">
        <v>200</v>
      </c>
      <c r="O169" s="47">
        <v>200</v>
      </c>
      <c r="P169" s="47">
        <v>0</v>
      </c>
      <c r="Q169" s="47"/>
      <c r="R169" s="47"/>
      <c r="S169" s="47">
        <v>0</v>
      </c>
      <c r="T169" s="47"/>
      <c r="U169" s="47"/>
      <c r="V169" s="55">
        <f t="shared" si="45"/>
        <v>1000</v>
      </c>
      <c r="W169" s="55">
        <f t="shared" si="46"/>
        <v>0</v>
      </c>
      <c r="X169" s="55">
        <f t="shared" si="47"/>
        <v>0</v>
      </c>
      <c r="Y169" s="55">
        <f t="shared" si="48"/>
        <v>1000</v>
      </c>
      <c r="Z169" s="47" t="str">
        <f t="shared" si="49"/>
        <v>NO</v>
      </c>
      <c r="AA169" s="47" t="str">
        <f t="shared" si="52"/>
        <v>Discolmedica</v>
      </c>
    </row>
    <row r="170" spans="1:27">
      <c r="A170" s="47"/>
      <c r="B170" s="51">
        <v>168</v>
      </c>
      <c r="C170" s="56" t="s">
        <v>169</v>
      </c>
      <c r="D170" s="53">
        <v>200</v>
      </c>
      <c r="E170" s="54">
        <v>1827</v>
      </c>
      <c r="F170" s="47">
        <f>VLOOKUP(B170,Discolmedica!B:G,6,FALSE)</f>
        <v>1580</v>
      </c>
      <c r="G170" s="47">
        <f>VLOOKUP(B170,Disprofarma!A:G,6,FALSE)</f>
        <v>0</v>
      </c>
      <c r="H170" s="47">
        <f>VLOOKUP(B170,Intercomercial!A:E,5,FALSE)</f>
        <v>0</v>
      </c>
      <c r="I170" s="47" t="str">
        <f t="shared" si="43"/>
        <v>Con ofertas</v>
      </c>
      <c r="J170" s="47">
        <f t="array" ref="J170">MIN(IF(F170:H170&gt;0,F170:H170))</f>
        <v>1580</v>
      </c>
      <c r="K170" s="47"/>
      <c r="L170" s="47" t="str">
        <f t="shared" si="44"/>
        <v>SI</v>
      </c>
      <c r="M170" s="55">
        <f t="shared" si="61"/>
        <v>600</v>
      </c>
      <c r="N170" s="47">
        <v>200</v>
      </c>
      <c r="O170" s="47">
        <v>200</v>
      </c>
      <c r="P170" s="47">
        <v>0</v>
      </c>
      <c r="Q170" s="47"/>
      <c r="R170" s="47"/>
      <c r="S170" s="47">
        <v>0</v>
      </c>
      <c r="T170" s="47"/>
      <c r="U170" s="47"/>
      <c r="V170" s="55">
        <f t="shared" si="45"/>
        <v>1000</v>
      </c>
      <c r="W170" s="55">
        <f t="shared" si="46"/>
        <v>0</v>
      </c>
      <c r="X170" s="55">
        <f t="shared" si="47"/>
        <v>0</v>
      </c>
      <c r="Y170" s="55">
        <f t="shared" si="48"/>
        <v>1000</v>
      </c>
      <c r="Z170" s="47" t="str">
        <f t="shared" si="49"/>
        <v>NO</v>
      </c>
      <c r="AA170" s="47" t="str">
        <f t="shared" si="52"/>
        <v>Discolmedica</v>
      </c>
    </row>
    <row r="171" spans="1:27">
      <c r="A171" s="47"/>
      <c r="B171" s="51">
        <v>169</v>
      </c>
      <c r="C171" s="56" t="s">
        <v>170</v>
      </c>
      <c r="D171" s="53">
        <v>1500</v>
      </c>
      <c r="E171" s="54">
        <v>2063</v>
      </c>
      <c r="F171" s="47">
        <f>VLOOKUP(B171,Discolmedica!B:G,6,FALSE)</f>
        <v>1676</v>
      </c>
      <c r="G171" s="47">
        <f>VLOOKUP(B171,Disprofarma!A:G,6,FALSE)</f>
        <v>0</v>
      </c>
      <c r="H171" s="47">
        <f>VLOOKUP(B171,Intercomercial!A:E,5,FALSE)</f>
        <v>0</v>
      </c>
      <c r="I171" s="47" t="str">
        <f t="shared" si="43"/>
        <v>Con ofertas</v>
      </c>
      <c r="J171" s="47">
        <f t="array" ref="J171">MIN(IF(F171:H171&gt;0,F171:H171))</f>
        <v>1676</v>
      </c>
      <c r="K171" s="47"/>
      <c r="L171" s="47" t="str">
        <f t="shared" si="44"/>
        <v>SI</v>
      </c>
      <c r="M171" s="55">
        <f t="shared" si="61"/>
        <v>600</v>
      </c>
      <c r="N171" s="47">
        <v>200</v>
      </c>
      <c r="O171" s="47">
        <v>200</v>
      </c>
      <c r="P171" s="47">
        <v>0</v>
      </c>
      <c r="Q171" s="47"/>
      <c r="R171" s="47"/>
      <c r="S171" s="47">
        <v>0</v>
      </c>
      <c r="T171" s="47"/>
      <c r="U171" s="47"/>
      <c r="V171" s="55">
        <f t="shared" si="45"/>
        <v>1000</v>
      </c>
      <c r="W171" s="55">
        <f t="shared" si="46"/>
        <v>0</v>
      </c>
      <c r="X171" s="55">
        <f t="shared" si="47"/>
        <v>0</v>
      </c>
      <c r="Y171" s="55">
        <f t="shared" si="48"/>
        <v>1000</v>
      </c>
      <c r="Z171" s="47" t="str">
        <f t="shared" si="49"/>
        <v>NO</v>
      </c>
      <c r="AA171" s="47" t="str">
        <f t="shared" si="52"/>
        <v>Discolmedica</v>
      </c>
    </row>
    <row r="172" spans="1:27">
      <c r="A172" s="47"/>
      <c r="B172" s="51">
        <v>170</v>
      </c>
      <c r="C172" s="56" t="s">
        <v>171</v>
      </c>
      <c r="D172" s="53">
        <v>1200</v>
      </c>
      <c r="E172" s="54">
        <v>1325</v>
      </c>
      <c r="F172" s="47">
        <f>VLOOKUP(B172,Discolmedica!B:G,6,FALSE)</f>
        <v>1250</v>
      </c>
      <c r="G172" s="47">
        <f>VLOOKUP(B172,Disprofarma!A:G,6,FALSE)</f>
        <v>0</v>
      </c>
      <c r="H172" s="47">
        <f>VLOOKUP(B172,Intercomercial!A:E,5,FALSE)</f>
        <v>0</v>
      </c>
      <c r="I172" s="47" t="str">
        <f t="shared" si="43"/>
        <v>Con ofertas</v>
      </c>
      <c r="J172" s="47">
        <f t="array" ref="J172">MIN(IF(F172:H172&gt;0,F172:H172))</f>
        <v>1250</v>
      </c>
      <c r="K172" s="47"/>
      <c r="L172" s="47" t="str">
        <f t="shared" si="44"/>
        <v>SI</v>
      </c>
      <c r="M172" s="55">
        <f t="shared" si="61"/>
        <v>600</v>
      </c>
      <c r="N172" s="47">
        <v>200</v>
      </c>
      <c r="O172" s="47">
        <v>200</v>
      </c>
      <c r="P172" s="47">
        <v>0</v>
      </c>
      <c r="Q172" s="47"/>
      <c r="R172" s="47"/>
      <c r="S172" s="47">
        <v>0</v>
      </c>
      <c r="T172" s="47"/>
      <c r="U172" s="47"/>
      <c r="V172" s="55">
        <f t="shared" si="45"/>
        <v>1000</v>
      </c>
      <c r="W172" s="55">
        <f t="shared" si="46"/>
        <v>0</v>
      </c>
      <c r="X172" s="55">
        <f t="shared" si="47"/>
        <v>0</v>
      </c>
      <c r="Y172" s="55">
        <f t="shared" si="48"/>
        <v>1000</v>
      </c>
      <c r="Z172" s="47" t="str">
        <f t="shared" si="49"/>
        <v>NO</v>
      </c>
      <c r="AA172" s="47" t="str">
        <f t="shared" si="52"/>
        <v>Discolmedica</v>
      </c>
    </row>
    <row r="173" spans="1:27">
      <c r="A173" s="47"/>
      <c r="B173" s="51">
        <v>171</v>
      </c>
      <c r="C173" s="56" t="s">
        <v>172</v>
      </c>
      <c r="D173" s="53">
        <v>1</v>
      </c>
      <c r="E173" s="54">
        <v>2985168</v>
      </c>
      <c r="F173" s="47">
        <f>VLOOKUP(B173,Discolmedica!B:G,6,FALSE)</f>
        <v>0</v>
      </c>
      <c r="G173" s="47">
        <f>VLOOKUP(B173,Disprofarma!A:G,6,FALSE)</f>
        <v>0</v>
      </c>
      <c r="H173" s="47">
        <f>VLOOKUP(B173,Intercomercial!A:E,5,FALSE)</f>
        <v>0</v>
      </c>
      <c r="I173" s="47" t="str">
        <f t="shared" si="43"/>
        <v>Sin ofertas</v>
      </c>
      <c r="J173" s="47">
        <f t="array" ref="J173">MIN(IF(F173:H173&gt;0,F173:H173))</f>
        <v>0</v>
      </c>
      <c r="K173" s="47"/>
      <c r="L173" s="47" t="str">
        <f t="shared" si="44"/>
        <v>NO HAY OFERTAS</v>
      </c>
      <c r="M173" s="47">
        <v>0</v>
      </c>
      <c r="N173" s="47">
        <v>0</v>
      </c>
      <c r="O173" s="47">
        <v>0</v>
      </c>
      <c r="P173" s="47">
        <v>0</v>
      </c>
      <c r="Q173" s="47">
        <v>0</v>
      </c>
      <c r="R173" s="47">
        <v>0</v>
      </c>
      <c r="S173" s="47">
        <v>0</v>
      </c>
      <c r="T173" s="47">
        <v>0</v>
      </c>
      <c r="U173" s="47">
        <v>0</v>
      </c>
      <c r="V173" s="55">
        <f t="shared" si="45"/>
        <v>0</v>
      </c>
      <c r="W173" s="55">
        <f t="shared" si="46"/>
        <v>0</v>
      </c>
      <c r="X173" s="55">
        <f t="shared" si="47"/>
        <v>0</v>
      </c>
      <c r="Y173" s="55">
        <f t="shared" si="48"/>
        <v>0</v>
      </c>
      <c r="Z173" s="47" t="str">
        <f t="shared" si="49"/>
        <v>SI</v>
      </c>
      <c r="AA173" s="47" t="s">
        <v>715</v>
      </c>
    </row>
    <row r="174" spans="1:27">
      <c r="A174" s="47"/>
      <c r="B174" s="51">
        <v>172</v>
      </c>
      <c r="C174" s="56" t="s">
        <v>173</v>
      </c>
      <c r="D174" s="53">
        <v>2</v>
      </c>
      <c r="E174" s="54">
        <v>1497585</v>
      </c>
      <c r="F174" s="47">
        <f>VLOOKUP(B174,Discolmedica!B:G,6,FALSE)</f>
        <v>0</v>
      </c>
      <c r="G174" s="47">
        <f>VLOOKUP(B174,Disprofarma!A:G,6,FALSE)</f>
        <v>0</v>
      </c>
      <c r="H174" s="47">
        <f>VLOOKUP(B174,Intercomercial!A:E,5,FALSE)</f>
        <v>0</v>
      </c>
      <c r="I174" s="47" t="str">
        <f t="shared" si="43"/>
        <v>Sin ofertas</v>
      </c>
      <c r="J174" s="47">
        <f t="array" ref="J174">MIN(IF(F174:H174&gt;0,F174:H174))</f>
        <v>0</v>
      </c>
      <c r="K174" s="47"/>
      <c r="L174" s="47" t="str">
        <f t="shared" si="44"/>
        <v>NO HAY OFERTAS</v>
      </c>
      <c r="M174" s="47">
        <v>0</v>
      </c>
      <c r="N174" s="47">
        <v>0</v>
      </c>
      <c r="O174" s="47">
        <v>0</v>
      </c>
      <c r="P174" s="47">
        <v>0</v>
      </c>
      <c r="Q174" s="47">
        <v>0</v>
      </c>
      <c r="R174" s="47">
        <v>0</v>
      </c>
      <c r="S174" s="47">
        <v>0</v>
      </c>
      <c r="T174" s="47">
        <v>0</v>
      </c>
      <c r="U174" s="47">
        <v>0</v>
      </c>
      <c r="V174" s="55">
        <f t="shared" si="45"/>
        <v>0</v>
      </c>
      <c r="W174" s="55">
        <f t="shared" si="46"/>
        <v>0</v>
      </c>
      <c r="X174" s="55">
        <f t="shared" si="47"/>
        <v>0</v>
      </c>
      <c r="Y174" s="55">
        <f t="shared" si="48"/>
        <v>0</v>
      </c>
      <c r="Z174" s="47" t="str">
        <f t="shared" si="49"/>
        <v>SI</v>
      </c>
      <c r="AA174" s="47" t="s">
        <v>715</v>
      </c>
    </row>
    <row r="175" spans="1:27" ht="25.5">
      <c r="A175" s="47"/>
      <c r="B175" s="51">
        <v>173</v>
      </c>
      <c r="C175" s="56" t="s">
        <v>174</v>
      </c>
      <c r="D175" s="53">
        <v>300</v>
      </c>
      <c r="E175" s="54">
        <v>8773</v>
      </c>
      <c r="F175" s="47">
        <f>VLOOKUP(B175,Discolmedica!B:G,6,FALSE)</f>
        <v>0</v>
      </c>
      <c r="G175" s="47">
        <f>VLOOKUP(B175,Disprofarma!A:G,6,FALSE)</f>
        <v>0</v>
      </c>
      <c r="H175" s="47">
        <f>VLOOKUP(B175,Intercomercial!A:E,5,FALSE)</f>
        <v>0</v>
      </c>
      <c r="I175" s="47" t="str">
        <f t="shared" si="43"/>
        <v>Sin ofertas</v>
      </c>
      <c r="J175" s="47">
        <f t="array" ref="J175">MIN(IF(F175:H175&gt;0,F175:H175))</f>
        <v>0</v>
      </c>
      <c r="K175" s="47"/>
      <c r="L175" s="47" t="str">
        <f t="shared" si="44"/>
        <v>NO HAY OFERTAS</v>
      </c>
      <c r="M175" s="47">
        <v>0</v>
      </c>
      <c r="N175" s="47">
        <v>0</v>
      </c>
      <c r="O175" s="47">
        <v>0</v>
      </c>
      <c r="P175" s="47">
        <v>0</v>
      </c>
      <c r="Q175" s="47">
        <v>0</v>
      </c>
      <c r="R175" s="47">
        <v>0</v>
      </c>
      <c r="S175" s="47">
        <v>0</v>
      </c>
      <c r="T175" s="47">
        <v>0</v>
      </c>
      <c r="U175" s="47">
        <v>0</v>
      </c>
      <c r="V175" s="55">
        <f t="shared" si="45"/>
        <v>0</v>
      </c>
      <c r="W175" s="55">
        <f t="shared" si="46"/>
        <v>0</v>
      </c>
      <c r="X175" s="55">
        <f t="shared" si="47"/>
        <v>0</v>
      </c>
      <c r="Y175" s="55">
        <f t="shared" si="48"/>
        <v>0</v>
      </c>
      <c r="Z175" s="47" t="str">
        <f t="shared" si="49"/>
        <v>SI</v>
      </c>
      <c r="AA175" s="47" t="s">
        <v>715</v>
      </c>
    </row>
    <row r="176" spans="1:27">
      <c r="A176" s="47"/>
      <c r="B176" s="51">
        <v>174</v>
      </c>
      <c r="C176" s="56" t="s">
        <v>175</v>
      </c>
      <c r="D176" s="53">
        <v>30</v>
      </c>
      <c r="E176" s="54">
        <v>4444</v>
      </c>
      <c r="F176" s="47">
        <f>VLOOKUP(B176,Discolmedica!B:G,6,FALSE)</f>
        <v>0</v>
      </c>
      <c r="G176" s="47">
        <f>VLOOKUP(B176,Disprofarma!A:G,6,FALSE)</f>
        <v>0</v>
      </c>
      <c r="H176" s="47">
        <f>VLOOKUP(B176,Intercomercial!A:E,5,FALSE)</f>
        <v>0</v>
      </c>
      <c r="I176" s="47" t="str">
        <f t="shared" si="43"/>
        <v>Sin ofertas</v>
      </c>
      <c r="J176" s="47">
        <f t="array" ref="J176">MIN(IF(F176:H176&gt;0,F176:H176))</f>
        <v>0</v>
      </c>
      <c r="K176" s="47"/>
      <c r="L176" s="47" t="str">
        <f t="shared" si="44"/>
        <v>NO HAY OFERTAS</v>
      </c>
      <c r="M176" s="47">
        <v>0</v>
      </c>
      <c r="N176" s="47">
        <v>0</v>
      </c>
      <c r="O176" s="47">
        <v>0</v>
      </c>
      <c r="P176" s="47">
        <v>0</v>
      </c>
      <c r="Q176" s="47">
        <v>0</v>
      </c>
      <c r="R176" s="47">
        <v>0</v>
      </c>
      <c r="S176" s="47">
        <v>0</v>
      </c>
      <c r="T176" s="47">
        <v>0</v>
      </c>
      <c r="U176" s="47">
        <v>0</v>
      </c>
      <c r="V176" s="55">
        <f t="shared" si="45"/>
        <v>0</v>
      </c>
      <c r="W176" s="55">
        <f t="shared" si="46"/>
        <v>0</v>
      </c>
      <c r="X176" s="55">
        <f t="shared" si="47"/>
        <v>0</v>
      </c>
      <c r="Y176" s="55">
        <f t="shared" si="48"/>
        <v>0</v>
      </c>
      <c r="Z176" s="47" t="str">
        <f t="shared" si="49"/>
        <v>SI</v>
      </c>
      <c r="AA176" s="47" t="s">
        <v>715</v>
      </c>
    </row>
    <row r="177" spans="1:27">
      <c r="A177" s="47"/>
      <c r="B177" s="51">
        <v>175</v>
      </c>
      <c r="C177" s="56" t="s">
        <v>176</v>
      </c>
      <c r="D177" s="53">
        <v>15</v>
      </c>
      <c r="E177" s="54">
        <v>59456</v>
      </c>
      <c r="F177" s="47">
        <f>VLOOKUP(B177,Discolmedica!B:G,6,FALSE)</f>
        <v>59308</v>
      </c>
      <c r="G177" s="47">
        <f>VLOOKUP(B177,Disprofarma!A:G,6,FALSE)</f>
        <v>0</v>
      </c>
      <c r="H177" s="47">
        <f>VLOOKUP(B177,Intercomercial!A:E,5,FALSE)</f>
        <v>0</v>
      </c>
      <c r="I177" s="47" t="str">
        <f t="shared" si="43"/>
        <v>Con ofertas</v>
      </c>
      <c r="J177" s="47">
        <f t="array" ref="J177">MIN(IF(F177:H177&gt;0,F177:H177))</f>
        <v>59308</v>
      </c>
      <c r="K177" s="47"/>
      <c r="L177" s="47" t="str">
        <f t="shared" si="44"/>
        <v>SI</v>
      </c>
      <c r="M177" s="55">
        <f>IF(F177=0,0,(600*J177)/F177)</f>
        <v>600</v>
      </c>
      <c r="N177" s="47">
        <v>200</v>
      </c>
      <c r="O177" s="47">
        <v>200</v>
      </c>
      <c r="P177" s="47">
        <v>0</v>
      </c>
      <c r="Q177" s="47"/>
      <c r="R177" s="47"/>
      <c r="S177" s="47">
        <v>0</v>
      </c>
      <c r="T177" s="47"/>
      <c r="U177" s="47"/>
      <c r="V177" s="55">
        <f t="shared" si="45"/>
        <v>1000</v>
      </c>
      <c r="W177" s="55">
        <f t="shared" si="46"/>
        <v>0</v>
      </c>
      <c r="X177" s="55">
        <f t="shared" si="47"/>
        <v>0</v>
      </c>
      <c r="Y177" s="55">
        <f t="shared" si="48"/>
        <v>1000</v>
      </c>
      <c r="Z177" s="47" t="str">
        <f t="shared" si="49"/>
        <v>NO</v>
      </c>
      <c r="AA177" s="47" t="str">
        <f t="shared" si="52"/>
        <v>Discolmedica</v>
      </c>
    </row>
    <row r="178" spans="1:27">
      <c r="A178" s="47" t="s">
        <v>211</v>
      </c>
      <c r="B178" s="51">
        <v>176</v>
      </c>
      <c r="C178" s="56" t="s">
        <v>177</v>
      </c>
      <c r="D178" s="53">
        <v>3000</v>
      </c>
      <c r="E178" s="54">
        <v>6699</v>
      </c>
      <c r="F178" s="47">
        <f>VLOOKUP(B178,Discolmedica!B:G,6,FALSE)</f>
        <v>0</v>
      </c>
      <c r="G178" s="47">
        <f>VLOOKUP(B178,Disprofarma!A:G,6,FALSE)</f>
        <v>0</v>
      </c>
      <c r="H178" s="47">
        <f>VLOOKUP(B178,Intercomercial!A:E,5,FALSE)</f>
        <v>0</v>
      </c>
      <c r="I178" s="47" t="str">
        <f t="shared" si="43"/>
        <v>Sin ofertas</v>
      </c>
      <c r="J178" s="47">
        <f t="array" ref="J178">MIN(IF(F178:H178&gt;0,F178:H178))</f>
        <v>0</v>
      </c>
      <c r="K178" s="47"/>
      <c r="L178" s="47" t="str">
        <f t="shared" si="44"/>
        <v>NO HAY OFERTAS</v>
      </c>
      <c r="M178" s="47">
        <v>0</v>
      </c>
      <c r="N178" s="47">
        <v>0</v>
      </c>
      <c r="O178" s="47">
        <v>0</v>
      </c>
      <c r="P178" s="47">
        <v>0</v>
      </c>
      <c r="Q178" s="47">
        <v>0</v>
      </c>
      <c r="R178" s="47">
        <v>0</v>
      </c>
      <c r="S178" s="47">
        <v>0</v>
      </c>
      <c r="T178" s="47">
        <v>0</v>
      </c>
      <c r="U178" s="47">
        <v>0</v>
      </c>
      <c r="V178" s="55">
        <f t="shared" si="45"/>
        <v>0</v>
      </c>
      <c r="W178" s="55">
        <f t="shared" si="46"/>
        <v>0</v>
      </c>
      <c r="X178" s="55">
        <f t="shared" si="47"/>
        <v>0</v>
      </c>
      <c r="Y178" s="55">
        <f t="shared" si="48"/>
        <v>0</v>
      </c>
      <c r="Z178" s="47" t="str">
        <f t="shared" si="49"/>
        <v>SI</v>
      </c>
      <c r="AA178" s="47" t="s">
        <v>715</v>
      </c>
    </row>
    <row r="179" spans="1:27" ht="38.25">
      <c r="A179" s="47"/>
      <c r="B179" s="51">
        <v>177</v>
      </c>
      <c r="C179" s="56" t="s">
        <v>178</v>
      </c>
      <c r="D179" s="53">
        <v>20</v>
      </c>
      <c r="E179" s="54">
        <v>58500</v>
      </c>
      <c r="F179" s="47">
        <f>VLOOKUP(B179,Discolmedica!B:G,6,FALSE)</f>
        <v>0</v>
      </c>
      <c r="G179" s="47">
        <f>VLOOKUP(B179,Disprofarma!A:G,6,FALSE)</f>
        <v>0</v>
      </c>
      <c r="H179" s="47">
        <f>VLOOKUP(B179,Intercomercial!A:E,5,FALSE)</f>
        <v>0</v>
      </c>
      <c r="I179" s="47" t="str">
        <f t="shared" si="43"/>
        <v>Sin ofertas</v>
      </c>
      <c r="J179" s="47">
        <f t="array" ref="J179">MIN(IF(F179:H179&gt;0,F179:H179))</f>
        <v>0</v>
      </c>
      <c r="K179" s="47"/>
      <c r="L179" s="47" t="str">
        <f t="shared" si="44"/>
        <v>NO HAY OFERTAS</v>
      </c>
      <c r="M179" s="47">
        <v>0</v>
      </c>
      <c r="N179" s="47">
        <v>0</v>
      </c>
      <c r="O179" s="47">
        <v>0</v>
      </c>
      <c r="P179" s="47">
        <v>0</v>
      </c>
      <c r="Q179" s="47">
        <v>0</v>
      </c>
      <c r="R179" s="47">
        <v>0</v>
      </c>
      <c r="S179" s="47">
        <v>0</v>
      </c>
      <c r="T179" s="47">
        <v>0</v>
      </c>
      <c r="U179" s="47">
        <v>0</v>
      </c>
      <c r="V179" s="55">
        <f t="shared" si="45"/>
        <v>0</v>
      </c>
      <c r="W179" s="55">
        <f t="shared" si="46"/>
        <v>0</v>
      </c>
      <c r="X179" s="55">
        <f t="shared" si="47"/>
        <v>0</v>
      </c>
      <c r="Y179" s="55">
        <f t="shared" si="48"/>
        <v>0</v>
      </c>
      <c r="Z179" s="47" t="str">
        <f t="shared" si="49"/>
        <v>SI</v>
      </c>
      <c r="AA179" s="47" t="s">
        <v>715</v>
      </c>
    </row>
    <row r="180" spans="1:27" ht="25.5">
      <c r="A180" s="47"/>
      <c r="B180" s="51">
        <v>178</v>
      </c>
      <c r="C180" s="56" t="s">
        <v>179</v>
      </c>
      <c r="D180" s="53">
        <v>2</v>
      </c>
      <c r="E180" s="54">
        <v>48750</v>
      </c>
      <c r="F180" s="47">
        <f>VLOOKUP(B180,Discolmedica!B:G,6,FALSE)</f>
        <v>0</v>
      </c>
      <c r="G180" s="47">
        <f>VLOOKUP(B180,Disprofarma!A:G,6,FALSE)</f>
        <v>0</v>
      </c>
      <c r="H180" s="47">
        <f>VLOOKUP(B180,Intercomercial!A:E,5,FALSE)</f>
        <v>0</v>
      </c>
      <c r="I180" s="47" t="str">
        <f t="shared" si="43"/>
        <v>Sin ofertas</v>
      </c>
      <c r="J180" s="47">
        <f t="array" ref="J180">MIN(IF(F180:H180&gt;0,F180:H180))</f>
        <v>0</v>
      </c>
      <c r="K180" s="47"/>
      <c r="L180" s="47" t="str">
        <f t="shared" si="44"/>
        <v>NO HAY OFERTAS</v>
      </c>
      <c r="M180" s="47">
        <v>0</v>
      </c>
      <c r="N180" s="47">
        <v>0</v>
      </c>
      <c r="O180" s="47">
        <v>0</v>
      </c>
      <c r="P180" s="47">
        <v>0</v>
      </c>
      <c r="Q180" s="47">
        <v>0</v>
      </c>
      <c r="R180" s="47">
        <v>0</v>
      </c>
      <c r="S180" s="47">
        <v>0</v>
      </c>
      <c r="T180" s="47">
        <v>0</v>
      </c>
      <c r="U180" s="47">
        <v>0</v>
      </c>
      <c r="V180" s="55">
        <f t="shared" si="45"/>
        <v>0</v>
      </c>
      <c r="W180" s="55">
        <f t="shared" si="46"/>
        <v>0</v>
      </c>
      <c r="X180" s="55">
        <f t="shared" si="47"/>
        <v>0</v>
      </c>
      <c r="Y180" s="55">
        <f t="shared" si="48"/>
        <v>0</v>
      </c>
      <c r="Z180" s="47" t="str">
        <f t="shared" si="49"/>
        <v>SI</v>
      </c>
      <c r="AA180" s="47" t="s">
        <v>715</v>
      </c>
    </row>
    <row r="181" spans="1:27">
      <c r="A181" s="47"/>
      <c r="B181" s="51">
        <v>179</v>
      </c>
      <c r="C181" s="56" t="s">
        <v>180</v>
      </c>
      <c r="D181" s="53">
        <v>2000</v>
      </c>
      <c r="E181" s="54">
        <v>34</v>
      </c>
      <c r="F181" s="47">
        <f>VLOOKUP(B181,Discolmedica!B:G,6,FALSE)</f>
        <v>34</v>
      </c>
      <c r="G181" s="47">
        <f>VLOOKUP(B181,Disprofarma!A:G,6,FALSE)</f>
        <v>0</v>
      </c>
      <c r="H181" s="47">
        <f>VLOOKUP(B181,Intercomercial!A:E,5,FALSE)</f>
        <v>0</v>
      </c>
      <c r="I181" s="47" t="str">
        <f t="shared" si="43"/>
        <v>Con ofertas</v>
      </c>
      <c r="J181" s="47">
        <f t="array" ref="J181">MIN(IF(F181:H181&gt;0,F181:H181))</f>
        <v>34</v>
      </c>
      <c r="K181" s="47"/>
      <c r="L181" s="47" t="str">
        <f t="shared" si="44"/>
        <v>SI</v>
      </c>
      <c r="M181" s="55">
        <f t="shared" ref="M181:M184" si="62">IF(F181=0,0,(600*J181)/F181)</f>
        <v>600</v>
      </c>
      <c r="N181" s="47">
        <v>200</v>
      </c>
      <c r="O181" s="47">
        <v>200</v>
      </c>
      <c r="P181" s="47">
        <v>0</v>
      </c>
      <c r="Q181" s="47"/>
      <c r="R181" s="47"/>
      <c r="S181" s="47">
        <v>0</v>
      </c>
      <c r="T181" s="47"/>
      <c r="U181" s="47"/>
      <c r="V181" s="55">
        <f t="shared" si="45"/>
        <v>1000</v>
      </c>
      <c r="W181" s="55">
        <f t="shared" si="46"/>
        <v>0</v>
      </c>
      <c r="X181" s="55">
        <f t="shared" si="47"/>
        <v>0</v>
      </c>
      <c r="Y181" s="55">
        <f t="shared" si="48"/>
        <v>1000</v>
      </c>
      <c r="Z181" s="47" t="str">
        <f t="shared" si="49"/>
        <v>NO</v>
      </c>
      <c r="AA181" s="47" t="str">
        <f t="shared" si="52"/>
        <v>Discolmedica</v>
      </c>
    </row>
    <row r="182" spans="1:27" ht="25.5">
      <c r="A182" s="47"/>
      <c r="B182" s="51">
        <v>180</v>
      </c>
      <c r="C182" s="56" t="s">
        <v>181</v>
      </c>
      <c r="D182" s="53">
        <v>5</v>
      </c>
      <c r="E182" s="54">
        <v>5963</v>
      </c>
      <c r="F182" s="47">
        <f>VLOOKUP(B182,Discolmedica!B:G,6,FALSE)</f>
        <v>4700</v>
      </c>
      <c r="G182" s="47">
        <f>VLOOKUP(B182,Disprofarma!A:G,6,FALSE)</f>
        <v>0</v>
      </c>
      <c r="H182" s="47">
        <f>VLOOKUP(B182,Intercomercial!A:E,5,FALSE)</f>
        <v>0</v>
      </c>
      <c r="I182" s="47" t="str">
        <f t="shared" si="43"/>
        <v>Con ofertas</v>
      </c>
      <c r="J182" s="47">
        <f t="array" ref="J182">MIN(IF(F182:H182&gt;0,F182:H182))</f>
        <v>4700</v>
      </c>
      <c r="K182" s="47"/>
      <c r="L182" s="47" t="str">
        <f t="shared" si="44"/>
        <v>SI</v>
      </c>
      <c r="M182" s="55">
        <f t="shared" si="62"/>
        <v>600</v>
      </c>
      <c r="N182" s="47">
        <v>200</v>
      </c>
      <c r="O182" s="47">
        <v>200</v>
      </c>
      <c r="P182" s="47">
        <v>0</v>
      </c>
      <c r="Q182" s="47"/>
      <c r="R182" s="47"/>
      <c r="S182" s="47">
        <v>0</v>
      </c>
      <c r="T182" s="47"/>
      <c r="U182" s="47"/>
      <c r="V182" s="55">
        <f t="shared" si="45"/>
        <v>1000</v>
      </c>
      <c r="W182" s="55">
        <f t="shared" si="46"/>
        <v>0</v>
      </c>
      <c r="X182" s="55">
        <f t="shared" si="47"/>
        <v>0</v>
      </c>
      <c r="Y182" s="55">
        <f t="shared" si="48"/>
        <v>1000</v>
      </c>
      <c r="Z182" s="47" t="str">
        <f t="shared" si="49"/>
        <v>NO</v>
      </c>
      <c r="AA182" s="47" t="str">
        <f t="shared" si="52"/>
        <v>Discolmedica</v>
      </c>
    </row>
    <row r="183" spans="1:27">
      <c r="A183" s="47"/>
      <c r="B183" s="51">
        <v>181</v>
      </c>
      <c r="C183" s="56" t="s">
        <v>182</v>
      </c>
      <c r="D183" s="53">
        <v>600</v>
      </c>
      <c r="E183" s="54">
        <v>11114</v>
      </c>
      <c r="F183" s="47">
        <f>VLOOKUP(B183,Discolmedica!B:G,6,FALSE)</f>
        <v>11086</v>
      </c>
      <c r="G183" s="47">
        <f>VLOOKUP(B183,Disprofarma!A:G,6,FALSE)</f>
        <v>0</v>
      </c>
      <c r="H183" s="47">
        <f>VLOOKUP(B183,Intercomercial!A:E,5,FALSE)</f>
        <v>0</v>
      </c>
      <c r="I183" s="47" t="str">
        <f t="shared" si="43"/>
        <v>Con ofertas</v>
      </c>
      <c r="J183" s="47">
        <f t="array" ref="J183">MIN(IF(F183:H183&gt;0,F183:H183))</f>
        <v>11086</v>
      </c>
      <c r="K183" s="47"/>
      <c r="L183" s="47" t="str">
        <f t="shared" si="44"/>
        <v>SI</v>
      </c>
      <c r="M183" s="55">
        <f t="shared" si="62"/>
        <v>600</v>
      </c>
      <c r="N183" s="47">
        <v>200</v>
      </c>
      <c r="O183" s="47">
        <v>200</v>
      </c>
      <c r="P183" s="47">
        <v>0</v>
      </c>
      <c r="Q183" s="47"/>
      <c r="R183" s="47"/>
      <c r="S183" s="47">
        <v>0</v>
      </c>
      <c r="T183" s="47"/>
      <c r="U183" s="47"/>
      <c r="V183" s="55">
        <f t="shared" si="45"/>
        <v>1000</v>
      </c>
      <c r="W183" s="55">
        <f t="shared" si="46"/>
        <v>0</v>
      </c>
      <c r="X183" s="55">
        <f t="shared" si="47"/>
        <v>0</v>
      </c>
      <c r="Y183" s="55">
        <f t="shared" si="48"/>
        <v>1000</v>
      </c>
      <c r="Z183" s="47" t="str">
        <f t="shared" si="49"/>
        <v>NO</v>
      </c>
      <c r="AA183" s="47" t="str">
        <f t="shared" si="52"/>
        <v>Discolmedica</v>
      </c>
    </row>
    <row r="184" spans="1:27">
      <c r="A184" s="47"/>
      <c r="B184" s="51">
        <v>182</v>
      </c>
      <c r="C184" s="56" t="s">
        <v>183</v>
      </c>
      <c r="D184" s="53">
        <v>3200</v>
      </c>
      <c r="E184" s="54">
        <v>168</v>
      </c>
      <c r="F184" s="47">
        <f>VLOOKUP(B184,Discolmedica!B:G,6,FALSE)</f>
        <v>150</v>
      </c>
      <c r="G184" s="47">
        <f>VLOOKUP(B184,Disprofarma!A:G,6,FALSE)</f>
        <v>0</v>
      </c>
      <c r="H184" s="47">
        <f>VLOOKUP(B184,Intercomercial!A:E,5,FALSE)</f>
        <v>0</v>
      </c>
      <c r="I184" s="47" t="str">
        <f t="shared" si="43"/>
        <v>Con ofertas</v>
      </c>
      <c r="J184" s="47">
        <f t="array" ref="J184">MIN(IF(F184:H184&gt;0,F184:H184))</f>
        <v>150</v>
      </c>
      <c r="K184" s="47"/>
      <c r="L184" s="47" t="str">
        <f t="shared" si="44"/>
        <v>SI</v>
      </c>
      <c r="M184" s="55">
        <f t="shared" si="62"/>
        <v>600</v>
      </c>
      <c r="N184" s="47">
        <v>200</v>
      </c>
      <c r="O184" s="47">
        <v>200</v>
      </c>
      <c r="P184" s="47">
        <v>0</v>
      </c>
      <c r="Q184" s="47"/>
      <c r="R184" s="47"/>
      <c r="S184" s="47">
        <v>0</v>
      </c>
      <c r="T184" s="47"/>
      <c r="U184" s="47"/>
      <c r="V184" s="55">
        <f t="shared" si="45"/>
        <v>1000</v>
      </c>
      <c r="W184" s="55">
        <f t="shared" si="46"/>
        <v>0</v>
      </c>
      <c r="X184" s="55">
        <f t="shared" si="47"/>
        <v>0</v>
      </c>
      <c r="Y184" s="55">
        <f t="shared" si="48"/>
        <v>1000</v>
      </c>
      <c r="Z184" s="47" t="str">
        <f t="shared" si="49"/>
        <v>NO</v>
      </c>
      <c r="AA184" s="47" t="str">
        <f t="shared" si="52"/>
        <v>Discolmedica</v>
      </c>
    </row>
    <row r="185" spans="1:27">
      <c r="A185" s="47"/>
      <c r="B185" s="51">
        <v>183</v>
      </c>
      <c r="C185" s="56" t="s">
        <v>184</v>
      </c>
      <c r="D185" s="53">
        <v>30</v>
      </c>
      <c r="E185" s="54">
        <v>6585</v>
      </c>
      <c r="F185" s="47">
        <f>VLOOKUP(B185,Discolmedica!B:G,6,FALSE)</f>
        <v>0</v>
      </c>
      <c r="G185" s="47">
        <f>VLOOKUP(B185,Disprofarma!A:G,6,FALSE)</f>
        <v>0</v>
      </c>
      <c r="H185" s="47">
        <f>VLOOKUP(B185,Intercomercial!A:E,5,FALSE)</f>
        <v>0</v>
      </c>
      <c r="I185" s="47" t="str">
        <f t="shared" si="43"/>
        <v>Sin ofertas</v>
      </c>
      <c r="J185" s="47">
        <f t="array" ref="J185">MIN(IF(F185:H185&gt;0,F185:H185))</f>
        <v>0</v>
      </c>
      <c r="K185" s="47"/>
      <c r="L185" s="47" t="str">
        <f t="shared" si="44"/>
        <v>NO HAY OFERTAS</v>
      </c>
      <c r="M185" s="47">
        <v>0</v>
      </c>
      <c r="N185" s="47">
        <v>0</v>
      </c>
      <c r="O185" s="47">
        <v>0</v>
      </c>
      <c r="P185" s="47">
        <v>0</v>
      </c>
      <c r="Q185" s="47">
        <v>0</v>
      </c>
      <c r="R185" s="47">
        <v>0</v>
      </c>
      <c r="S185" s="47">
        <v>0</v>
      </c>
      <c r="T185" s="47">
        <v>0</v>
      </c>
      <c r="U185" s="47">
        <v>0</v>
      </c>
      <c r="V185" s="55">
        <f t="shared" si="45"/>
        <v>0</v>
      </c>
      <c r="W185" s="55">
        <f t="shared" si="46"/>
        <v>0</v>
      </c>
      <c r="X185" s="55">
        <f t="shared" si="47"/>
        <v>0</v>
      </c>
      <c r="Y185" s="55">
        <f t="shared" si="48"/>
        <v>0</v>
      </c>
      <c r="Z185" s="47" t="str">
        <f t="shared" si="49"/>
        <v>SI</v>
      </c>
      <c r="AA185" s="47" t="s">
        <v>715</v>
      </c>
    </row>
    <row r="186" spans="1:27" ht="38.25">
      <c r="A186" s="47"/>
      <c r="B186" s="51">
        <v>184</v>
      </c>
      <c r="C186" s="56" t="s">
        <v>185</v>
      </c>
      <c r="D186" s="53">
        <v>20</v>
      </c>
      <c r="E186" s="54">
        <v>10700</v>
      </c>
      <c r="F186" s="47">
        <f>VLOOKUP(B186,Discolmedica!B:G,6,FALSE)</f>
        <v>8750</v>
      </c>
      <c r="G186" s="47">
        <f>VLOOKUP(B186,Disprofarma!A:G,6,FALSE)</f>
        <v>0</v>
      </c>
      <c r="H186" s="47">
        <f>VLOOKUP(B186,Intercomercial!A:E,5,FALSE)</f>
        <v>0</v>
      </c>
      <c r="I186" s="47" t="str">
        <f t="shared" si="43"/>
        <v>Con ofertas</v>
      </c>
      <c r="J186" s="47">
        <f t="array" ref="J186">MIN(IF(F186:H186&gt;0,F186:H186))</f>
        <v>8750</v>
      </c>
      <c r="K186" s="47"/>
      <c r="L186" s="47" t="str">
        <f t="shared" si="44"/>
        <v>SI</v>
      </c>
      <c r="M186" s="55">
        <f t="shared" ref="M186:M187" si="63">IF(F186=0,0,(600*J186)/F186)</f>
        <v>600</v>
      </c>
      <c r="N186" s="47">
        <v>200</v>
      </c>
      <c r="O186" s="47">
        <v>200</v>
      </c>
      <c r="P186" s="47">
        <v>0</v>
      </c>
      <c r="Q186" s="47"/>
      <c r="R186" s="47"/>
      <c r="S186" s="47">
        <v>0</v>
      </c>
      <c r="T186" s="47"/>
      <c r="U186" s="47"/>
      <c r="V186" s="55">
        <f t="shared" si="45"/>
        <v>1000</v>
      </c>
      <c r="W186" s="55">
        <f t="shared" si="46"/>
        <v>0</v>
      </c>
      <c r="X186" s="55">
        <f t="shared" si="47"/>
        <v>0</v>
      </c>
      <c r="Y186" s="55">
        <f t="shared" si="48"/>
        <v>1000</v>
      </c>
      <c r="Z186" s="47" t="str">
        <f t="shared" si="49"/>
        <v>NO</v>
      </c>
      <c r="AA186" s="47" t="str">
        <f t="shared" si="52"/>
        <v>Discolmedica</v>
      </c>
    </row>
    <row r="187" spans="1:27" ht="25.5">
      <c r="A187" s="47"/>
      <c r="B187" s="51">
        <v>185</v>
      </c>
      <c r="C187" s="56" t="s">
        <v>186</v>
      </c>
      <c r="D187" s="53">
        <v>200</v>
      </c>
      <c r="E187" s="54">
        <v>898</v>
      </c>
      <c r="F187" s="47">
        <f>VLOOKUP(B187,Discolmedica!B:G,6,FALSE)</f>
        <v>898</v>
      </c>
      <c r="G187" s="47">
        <f>VLOOKUP(B187,Disprofarma!A:G,6,FALSE)</f>
        <v>870</v>
      </c>
      <c r="H187" s="47">
        <f>VLOOKUP(B187,Intercomercial!A:E,5,FALSE)</f>
        <v>0</v>
      </c>
      <c r="I187" s="47" t="str">
        <f t="shared" si="43"/>
        <v>Con ofertas</v>
      </c>
      <c r="J187" s="47">
        <f t="array" ref="J187">MIN(IF(F187:H187&gt;0,F187:H187))</f>
        <v>870</v>
      </c>
      <c r="K187" s="47"/>
      <c r="L187" s="47" t="str">
        <f t="shared" si="44"/>
        <v>NO</v>
      </c>
      <c r="M187" s="55">
        <f t="shared" si="63"/>
        <v>581.29175946547889</v>
      </c>
      <c r="N187" s="47">
        <v>200</v>
      </c>
      <c r="O187" s="47">
        <v>200</v>
      </c>
      <c r="P187" s="55">
        <f>IF(G187=0,0,(600*J187)/G187)</f>
        <v>600</v>
      </c>
      <c r="Q187" s="47">
        <v>200</v>
      </c>
      <c r="R187" s="47">
        <v>200</v>
      </c>
      <c r="S187" s="47">
        <v>0</v>
      </c>
      <c r="T187" s="47"/>
      <c r="U187" s="47"/>
      <c r="V187" s="55">
        <f t="shared" si="45"/>
        <v>981.29175946547889</v>
      </c>
      <c r="W187" s="55">
        <f t="shared" si="46"/>
        <v>1000</v>
      </c>
      <c r="X187" s="55">
        <f t="shared" si="47"/>
        <v>0</v>
      </c>
      <c r="Y187" s="55">
        <f t="shared" si="48"/>
        <v>1000</v>
      </c>
      <c r="Z187" s="47" t="str">
        <f t="shared" si="49"/>
        <v>NO</v>
      </c>
      <c r="AA187" s="47" t="str">
        <f t="shared" si="52"/>
        <v>Disprofarma</v>
      </c>
    </row>
    <row r="188" spans="1:27">
      <c r="A188" s="47"/>
      <c r="B188" s="51">
        <v>186</v>
      </c>
      <c r="C188" s="56" t="s">
        <v>187</v>
      </c>
      <c r="D188" s="53">
        <v>5</v>
      </c>
      <c r="E188" s="54">
        <v>292342</v>
      </c>
      <c r="F188" s="47">
        <f>VLOOKUP(B188,Discolmedica!B:G,6,FALSE)</f>
        <v>0</v>
      </c>
      <c r="G188" s="47">
        <f>VLOOKUP(B188,Disprofarma!A:G,6,FALSE)</f>
        <v>0</v>
      </c>
      <c r="H188" s="47">
        <f>VLOOKUP(B188,Intercomercial!A:E,5,FALSE)</f>
        <v>0</v>
      </c>
      <c r="I188" s="47" t="str">
        <f t="shared" si="43"/>
        <v>Sin ofertas</v>
      </c>
      <c r="J188" s="47">
        <f t="array" ref="J188">MIN(IF(F188:H188&gt;0,F188:H188))</f>
        <v>0</v>
      </c>
      <c r="K188" s="47"/>
      <c r="L188" s="47" t="str">
        <f t="shared" si="44"/>
        <v>NO HAY OFERTAS</v>
      </c>
      <c r="M188" s="47">
        <v>0</v>
      </c>
      <c r="N188" s="47">
        <v>0</v>
      </c>
      <c r="O188" s="47">
        <v>0</v>
      </c>
      <c r="P188" s="47">
        <v>0</v>
      </c>
      <c r="Q188" s="47">
        <v>0</v>
      </c>
      <c r="R188" s="47">
        <v>0</v>
      </c>
      <c r="S188" s="47">
        <v>0</v>
      </c>
      <c r="T188" s="47">
        <v>0</v>
      </c>
      <c r="U188" s="47">
        <v>0</v>
      </c>
      <c r="V188" s="55">
        <f t="shared" si="45"/>
        <v>0</v>
      </c>
      <c r="W188" s="55">
        <f t="shared" si="46"/>
        <v>0</v>
      </c>
      <c r="X188" s="55">
        <f t="shared" si="47"/>
        <v>0</v>
      </c>
      <c r="Y188" s="55">
        <f t="shared" si="48"/>
        <v>0</v>
      </c>
      <c r="Z188" s="47" t="str">
        <f t="shared" si="49"/>
        <v>SI</v>
      </c>
      <c r="AA188" s="47" t="s">
        <v>715</v>
      </c>
    </row>
    <row r="189" spans="1:27">
      <c r="A189" s="47"/>
      <c r="B189" s="51">
        <v>187</v>
      </c>
      <c r="C189" s="56" t="s">
        <v>188</v>
      </c>
      <c r="D189" s="53">
        <v>3500</v>
      </c>
      <c r="E189" s="54">
        <v>2569</v>
      </c>
      <c r="F189" s="47">
        <f>VLOOKUP(B189,Discolmedica!B:G,6,FALSE)</f>
        <v>2569</v>
      </c>
      <c r="G189" s="47">
        <f>VLOOKUP(B189,Disprofarma!A:G,6,FALSE)</f>
        <v>2482</v>
      </c>
      <c r="H189" s="47">
        <f>VLOOKUP(B189,Intercomercial!A:E,5,FALSE)</f>
        <v>1900</v>
      </c>
      <c r="I189" s="47" t="str">
        <f t="shared" si="43"/>
        <v>Con ofertas</v>
      </c>
      <c r="J189" s="47">
        <f t="array" ref="J189">MIN(IF(F189:H189&gt;0,F189:H189))</f>
        <v>1900</v>
      </c>
      <c r="K189" s="47"/>
      <c r="L189" s="47" t="str">
        <f t="shared" si="44"/>
        <v>NO</v>
      </c>
      <c r="M189" s="55">
        <f t="shared" ref="M189:M190" si="64">IF(F189=0,0,(600*J189)/F189)</f>
        <v>443.7524328532503</v>
      </c>
      <c r="N189" s="47">
        <v>200</v>
      </c>
      <c r="O189" s="47">
        <v>200</v>
      </c>
      <c r="P189" s="55">
        <f>IF(G189=0,0,(600*J189)/G189)</f>
        <v>459.30701047542306</v>
      </c>
      <c r="Q189" s="47">
        <v>200</v>
      </c>
      <c r="R189" s="47">
        <v>200</v>
      </c>
      <c r="S189" s="55">
        <f>IF(H189=0,0,(600*J189)/H189)</f>
        <v>600</v>
      </c>
      <c r="T189" s="47">
        <v>200</v>
      </c>
      <c r="U189" s="47">
        <v>200</v>
      </c>
      <c r="V189" s="55">
        <f t="shared" si="45"/>
        <v>843.7524328532503</v>
      </c>
      <c r="W189" s="55">
        <f t="shared" si="46"/>
        <v>859.30701047542311</v>
      </c>
      <c r="X189" s="55">
        <f t="shared" si="47"/>
        <v>1000</v>
      </c>
      <c r="Y189" s="55">
        <f t="shared" si="48"/>
        <v>1000</v>
      </c>
      <c r="Z189" s="47" t="str">
        <f t="shared" si="49"/>
        <v>NO</v>
      </c>
      <c r="AA189" s="47" t="str">
        <f t="shared" si="52"/>
        <v>Intercomercial</v>
      </c>
    </row>
    <row r="190" spans="1:27">
      <c r="A190" s="47"/>
      <c r="B190" s="51">
        <v>188</v>
      </c>
      <c r="C190" s="56" t="s">
        <v>189</v>
      </c>
      <c r="D190" s="53">
        <v>50</v>
      </c>
      <c r="E190" s="54">
        <v>32143</v>
      </c>
      <c r="F190" s="47">
        <f>VLOOKUP(B190,Discolmedica!B:G,6,FALSE)</f>
        <v>27143</v>
      </c>
      <c r="G190" s="47">
        <f>VLOOKUP(B190,Disprofarma!A:G,6,FALSE)</f>
        <v>0</v>
      </c>
      <c r="H190" s="47">
        <f>VLOOKUP(B190,Intercomercial!A:E,5,FALSE)</f>
        <v>0</v>
      </c>
      <c r="I190" s="47" t="str">
        <f t="shared" si="43"/>
        <v>Con ofertas</v>
      </c>
      <c r="J190" s="47">
        <f t="array" ref="J190">MIN(IF(F190:H190&gt;0,F190:H190))</f>
        <v>27143</v>
      </c>
      <c r="K190" s="47"/>
      <c r="L190" s="47" t="str">
        <f t="shared" si="44"/>
        <v>SI</v>
      </c>
      <c r="M190" s="55">
        <f t="shared" si="64"/>
        <v>600</v>
      </c>
      <c r="N190" s="47">
        <v>200</v>
      </c>
      <c r="O190" s="47">
        <v>200</v>
      </c>
      <c r="P190" s="47">
        <v>0</v>
      </c>
      <c r="Q190" s="47"/>
      <c r="R190" s="47"/>
      <c r="S190" s="47">
        <v>0</v>
      </c>
      <c r="T190" s="47"/>
      <c r="U190" s="47"/>
      <c r="V190" s="55">
        <f t="shared" si="45"/>
        <v>1000</v>
      </c>
      <c r="W190" s="55">
        <f t="shared" si="46"/>
        <v>0</v>
      </c>
      <c r="X190" s="55">
        <f t="shared" si="47"/>
        <v>0</v>
      </c>
      <c r="Y190" s="55">
        <f t="shared" si="48"/>
        <v>1000</v>
      </c>
      <c r="Z190" s="47" t="str">
        <f t="shared" si="49"/>
        <v>NO</v>
      </c>
      <c r="AA190" s="47" t="str">
        <f t="shared" si="52"/>
        <v>Discolmedica</v>
      </c>
    </row>
    <row r="191" spans="1:27">
      <c r="A191" s="47"/>
      <c r="B191" s="51">
        <v>189</v>
      </c>
      <c r="C191" s="56" t="s">
        <v>190</v>
      </c>
      <c r="D191" s="53">
        <v>550</v>
      </c>
      <c r="E191" s="54">
        <v>265</v>
      </c>
      <c r="F191" s="47">
        <f>VLOOKUP(B191,Discolmedica!B:G,6,FALSE)</f>
        <v>0</v>
      </c>
      <c r="G191" s="47">
        <f>VLOOKUP(B191,Disprofarma!A:G,6,FALSE)</f>
        <v>0</v>
      </c>
      <c r="H191" s="47">
        <f>VLOOKUP(B191,Intercomercial!A:E,5,FALSE)</f>
        <v>0</v>
      </c>
      <c r="I191" s="47" t="str">
        <f t="shared" si="43"/>
        <v>Sin ofertas</v>
      </c>
      <c r="J191" s="47">
        <f t="array" ref="J191">MIN(IF(F191:H191&gt;0,F191:H191))</f>
        <v>0</v>
      </c>
      <c r="K191" s="47"/>
      <c r="L191" s="47" t="str">
        <f t="shared" si="44"/>
        <v>NO HAY OFERTAS</v>
      </c>
      <c r="M191" s="47">
        <v>0</v>
      </c>
      <c r="N191" s="47">
        <v>0</v>
      </c>
      <c r="O191" s="47">
        <v>0</v>
      </c>
      <c r="P191" s="47">
        <v>0</v>
      </c>
      <c r="Q191" s="47">
        <v>0</v>
      </c>
      <c r="R191" s="47">
        <v>0</v>
      </c>
      <c r="S191" s="47">
        <v>0</v>
      </c>
      <c r="T191" s="47">
        <v>0</v>
      </c>
      <c r="U191" s="47">
        <v>0</v>
      </c>
      <c r="V191" s="55">
        <f t="shared" si="45"/>
        <v>0</v>
      </c>
      <c r="W191" s="55">
        <f t="shared" si="46"/>
        <v>0</v>
      </c>
      <c r="X191" s="55">
        <f t="shared" si="47"/>
        <v>0</v>
      </c>
      <c r="Y191" s="55">
        <f t="shared" si="48"/>
        <v>0</v>
      </c>
      <c r="Z191" s="47" t="str">
        <f t="shared" si="49"/>
        <v>SI</v>
      </c>
      <c r="AA191" s="47" t="s">
        <v>715</v>
      </c>
    </row>
    <row r="192" spans="1:27">
      <c r="A192" s="47"/>
      <c r="B192" s="51">
        <v>190</v>
      </c>
      <c r="C192" s="56" t="s">
        <v>191</v>
      </c>
      <c r="D192" s="53">
        <v>20</v>
      </c>
      <c r="E192" s="54">
        <v>5946</v>
      </c>
      <c r="F192" s="47">
        <f>VLOOKUP(B192,Discolmedica!B:G,6,FALSE)</f>
        <v>5920</v>
      </c>
      <c r="G192" s="47">
        <f>VLOOKUP(B192,Disprofarma!A:G,6,FALSE)</f>
        <v>0</v>
      </c>
      <c r="H192" s="47">
        <f>VLOOKUP(B192,Intercomercial!A:E,5,FALSE)</f>
        <v>0</v>
      </c>
      <c r="I192" s="47" t="str">
        <f t="shared" si="43"/>
        <v>Con ofertas</v>
      </c>
      <c r="J192" s="47">
        <f t="array" ref="J192">MIN(IF(F192:H192&gt;0,F192:H192))</f>
        <v>5920</v>
      </c>
      <c r="K192" s="47"/>
      <c r="L192" s="47" t="str">
        <f t="shared" si="44"/>
        <v>SI</v>
      </c>
      <c r="M192" s="55">
        <f>IF(F192=0,0,(600*J192)/F192)</f>
        <v>600</v>
      </c>
      <c r="N192" s="47">
        <v>200</v>
      </c>
      <c r="O192" s="47">
        <v>200</v>
      </c>
      <c r="P192" s="47">
        <v>0</v>
      </c>
      <c r="Q192" s="47"/>
      <c r="R192" s="47"/>
      <c r="S192" s="47">
        <v>0</v>
      </c>
      <c r="T192" s="47"/>
      <c r="U192" s="47"/>
      <c r="V192" s="55">
        <f t="shared" si="45"/>
        <v>1000</v>
      </c>
      <c r="W192" s="55">
        <f t="shared" si="46"/>
        <v>0</v>
      </c>
      <c r="X192" s="55">
        <f t="shared" si="47"/>
        <v>0</v>
      </c>
      <c r="Y192" s="55">
        <f t="shared" si="48"/>
        <v>1000</v>
      </c>
      <c r="Z192" s="47" t="str">
        <f t="shared" si="49"/>
        <v>NO</v>
      </c>
      <c r="AA192" s="47" t="str">
        <f t="shared" si="52"/>
        <v>Discolmedica</v>
      </c>
    </row>
    <row r="193" spans="1:27">
      <c r="A193" s="47"/>
      <c r="B193" s="51">
        <v>191</v>
      </c>
      <c r="C193" s="56" t="s">
        <v>192</v>
      </c>
      <c r="D193" s="53">
        <v>420</v>
      </c>
      <c r="E193" s="54">
        <v>1295</v>
      </c>
      <c r="F193" s="47">
        <f>VLOOKUP(B193,Discolmedica!B:G,6,FALSE)</f>
        <v>0</v>
      </c>
      <c r="G193" s="47">
        <f>VLOOKUP(B193,Disprofarma!A:G,6,FALSE)</f>
        <v>0</v>
      </c>
      <c r="H193" s="47">
        <f>VLOOKUP(B193,Intercomercial!A:E,5,FALSE)</f>
        <v>0</v>
      </c>
      <c r="I193" s="47" t="str">
        <f t="shared" si="43"/>
        <v>Sin ofertas</v>
      </c>
      <c r="J193" s="47">
        <f t="array" ref="J193">MIN(IF(F193:H193&gt;0,F193:H193))</f>
        <v>0</v>
      </c>
      <c r="K193" s="47"/>
      <c r="L193" s="47" t="str">
        <f t="shared" si="44"/>
        <v>NO HAY OFERTAS</v>
      </c>
      <c r="M193" s="47">
        <v>0</v>
      </c>
      <c r="N193" s="47">
        <v>0</v>
      </c>
      <c r="O193" s="47">
        <v>0</v>
      </c>
      <c r="P193" s="47">
        <v>0</v>
      </c>
      <c r="Q193" s="47">
        <v>0</v>
      </c>
      <c r="R193" s="47">
        <v>0</v>
      </c>
      <c r="S193" s="47">
        <v>0</v>
      </c>
      <c r="T193" s="47">
        <v>0</v>
      </c>
      <c r="U193" s="47">
        <v>0</v>
      </c>
      <c r="V193" s="55">
        <f t="shared" si="45"/>
        <v>0</v>
      </c>
      <c r="W193" s="55">
        <f t="shared" si="46"/>
        <v>0</v>
      </c>
      <c r="X193" s="55">
        <f t="shared" si="47"/>
        <v>0</v>
      </c>
      <c r="Y193" s="55">
        <f t="shared" si="48"/>
        <v>0</v>
      </c>
      <c r="Z193" s="47" t="str">
        <f t="shared" si="49"/>
        <v>SI</v>
      </c>
      <c r="AA193" s="47" t="s">
        <v>715</v>
      </c>
    </row>
    <row r="194" spans="1:27">
      <c r="A194" s="47"/>
      <c r="B194" s="51">
        <v>192</v>
      </c>
      <c r="C194" s="56" t="s">
        <v>193</v>
      </c>
      <c r="D194" s="53">
        <v>50</v>
      </c>
      <c r="E194" s="54">
        <v>3718</v>
      </c>
      <c r="F194" s="47">
        <f>VLOOKUP(B194,Discolmedica!B:G,6,FALSE)</f>
        <v>0</v>
      </c>
      <c r="G194" s="47">
        <f>VLOOKUP(B194,Disprofarma!A:G,6,FALSE)</f>
        <v>0</v>
      </c>
      <c r="H194" s="47">
        <f>VLOOKUP(B194,Intercomercial!A:E,5,FALSE)</f>
        <v>0</v>
      </c>
      <c r="I194" s="47" t="str">
        <f t="shared" si="43"/>
        <v>Sin ofertas</v>
      </c>
      <c r="J194" s="47">
        <f t="array" ref="J194">MIN(IF(F194:H194&gt;0,F194:H194))</f>
        <v>0</v>
      </c>
      <c r="K194" s="47"/>
      <c r="L194" s="47" t="str">
        <f t="shared" si="44"/>
        <v>NO HAY OFERTAS</v>
      </c>
      <c r="M194" s="47">
        <v>0</v>
      </c>
      <c r="N194" s="47">
        <v>0</v>
      </c>
      <c r="O194" s="47">
        <v>0</v>
      </c>
      <c r="P194" s="47">
        <v>0</v>
      </c>
      <c r="Q194" s="47">
        <v>0</v>
      </c>
      <c r="R194" s="47">
        <v>0</v>
      </c>
      <c r="S194" s="47">
        <v>0</v>
      </c>
      <c r="T194" s="47">
        <v>0</v>
      </c>
      <c r="U194" s="47">
        <v>0</v>
      </c>
      <c r="V194" s="55">
        <f t="shared" si="45"/>
        <v>0</v>
      </c>
      <c r="W194" s="55">
        <f t="shared" si="46"/>
        <v>0</v>
      </c>
      <c r="X194" s="55">
        <f t="shared" si="47"/>
        <v>0</v>
      </c>
      <c r="Y194" s="55">
        <f t="shared" si="48"/>
        <v>0</v>
      </c>
      <c r="Z194" s="47" t="str">
        <f t="shared" si="49"/>
        <v>SI</v>
      </c>
      <c r="AA194" s="47" t="s">
        <v>715</v>
      </c>
    </row>
    <row r="195" spans="1:27">
      <c r="A195" s="47"/>
      <c r="B195" s="51">
        <v>193</v>
      </c>
      <c r="C195" s="56" t="s">
        <v>194</v>
      </c>
      <c r="D195" s="53">
        <v>5</v>
      </c>
      <c r="E195" s="54">
        <v>11200</v>
      </c>
      <c r="F195" s="47">
        <f>VLOOKUP(B195,Discolmedica!B:G,6,FALSE)</f>
        <v>0</v>
      </c>
      <c r="G195" s="47">
        <f>VLOOKUP(B195,Disprofarma!A:G,6,FALSE)</f>
        <v>0</v>
      </c>
      <c r="H195" s="47">
        <f>VLOOKUP(B195,Intercomercial!A:E,5,FALSE)</f>
        <v>0</v>
      </c>
      <c r="I195" s="47" t="str">
        <f t="shared" si="43"/>
        <v>Sin ofertas</v>
      </c>
      <c r="J195" s="47">
        <f t="array" ref="J195">MIN(IF(F195:H195&gt;0,F195:H195))</f>
        <v>0</v>
      </c>
      <c r="K195" s="47"/>
      <c r="L195" s="47" t="str">
        <f t="shared" si="44"/>
        <v>NO HAY OFERTAS</v>
      </c>
      <c r="M195" s="47">
        <v>0</v>
      </c>
      <c r="N195" s="47">
        <v>0</v>
      </c>
      <c r="O195" s="47">
        <v>0</v>
      </c>
      <c r="P195" s="47">
        <v>0</v>
      </c>
      <c r="Q195" s="47">
        <v>0</v>
      </c>
      <c r="R195" s="47">
        <v>0</v>
      </c>
      <c r="S195" s="47">
        <v>0</v>
      </c>
      <c r="T195" s="47">
        <v>0</v>
      </c>
      <c r="U195" s="47">
        <v>0</v>
      </c>
      <c r="V195" s="55">
        <f t="shared" si="45"/>
        <v>0</v>
      </c>
      <c r="W195" s="55">
        <f t="shared" si="46"/>
        <v>0</v>
      </c>
      <c r="X195" s="55">
        <f t="shared" si="47"/>
        <v>0</v>
      </c>
      <c r="Y195" s="55">
        <f t="shared" si="48"/>
        <v>0</v>
      </c>
      <c r="Z195" s="47" t="str">
        <f t="shared" si="49"/>
        <v>SI</v>
      </c>
      <c r="AA195" s="47" t="s">
        <v>715</v>
      </c>
    </row>
    <row r="196" spans="1:27">
      <c r="A196" s="47"/>
      <c r="B196" s="51">
        <v>194</v>
      </c>
      <c r="C196" s="56" t="s">
        <v>195</v>
      </c>
      <c r="D196" s="53">
        <v>50</v>
      </c>
      <c r="E196" s="54">
        <v>2477</v>
      </c>
      <c r="F196" s="47">
        <f>VLOOKUP(B196,Discolmedica!B:G,6,FALSE)</f>
        <v>2171</v>
      </c>
      <c r="G196" s="47">
        <f>VLOOKUP(B196,Disprofarma!A:G,6,FALSE)</f>
        <v>0</v>
      </c>
      <c r="H196" s="47">
        <f>VLOOKUP(B196,Intercomercial!A:E,5,FALSE)</f>
        <v>0</v>
      </c>
      <c r="I196" s="47" t="str">
        <f t="shared" ref="I196:I210" si="65">IF((F196+G196+H196)&gt;0,"Con ofertas","Sin ofertas")</f>
        <v>Con ofertas</v>
      </c>
      <c r="J196" s="47">
        <f t="array" ref="J196">MIN(IF(F196:H196&gt;0,F196:H196))</f>
        <v>2171</v>
      </c>
      <c r="K196" s="47"/>
      <c r="L196" s="47" t="str">
        <f t="shared" ref="L196:L210" si="66">IF(J196=0,"NO HAY OFERTAS",IF((J196/SUM(F196:H196))=1,"SI","NO"))</f>
        <v>SI</v>
      </c>
      <c r="M196" s="55">
        <f t="shared" ref="M196:M197" si="67">IF(F196=0,0,(600*J196)/F196)</f>
        <v>600</v>
      </c>
      <c r="N196" s="47">
        <v>200</v>
      </c>
      <c r="O196" s="47">
        <v>200</v>
      </c>
      <c r="P196" s="47">
        <v>0</v>
      </c>
      <c r="Q196" s="47"/>
      <c r="R196" s="47"/>
      <c r="S196" s="47">
        <v>0</v>
      </c>
      <c r="T196" s="47"/>
      <c r="U196" s="47"/>
      <c r="V196" s="55">
        <f t="shared" ref="V196:V210" si="68">M196+N196+O196</f>
        <v>1000</v>
      </c>
      <c r="W196" s="55">
        <f t="shared" ref="W196:W210" si="69">P196+Q196+R196</f>
        <v>0</v>
      </c>
      <c r="X196" s="55">
        <f t="shared" ref="X196:X210" si="70">S196+T196+U196</f>
        <v>0</v>
      </c>
      <c r="Y196" s="55">
        <f t="shared" ref="Y196:Y210" si="71">MAX(V196:X196)</f>
        <v>1000</v>
      </c>
      <c r="Z196" s="47" t="str">
        <f t="shared" ref="Z196:Z210" si="72">IF(COUNTIF(V196:X196,MAX(V196:X196))=1,"NO","SI")</f>
        <v>NO</v>
      </c>
      <c r="AA196" s="47" t="str">
        <f t="shared" ref="AA196:AA210" si="73">IF(MATCH(Y196,V196:X196,0)=1,$V$2,IF(MATCH(Y196,V196:X196,0)=2,$W$2,IF(MATCH(Y196,V196:X196,0)=3,$X$2)))</f>
        <v>Discolmedica</v>
      </c>
    </row>
    <row r="197" spans="1:27">
      <c r="A197" s="47"/>
      <c r="B197" s="51">
        <v>195</v>
      </c>
      <c r="C197" s="56" t="s">
        <v>196</v>
      </c>
      <c r="D197" s="53">
        <v>10</v>
      </c>
      <c r="E197" s="54">
        <v>1739</v>
      </c>
      <c r="F197" s="47">
        <f>VLOOKUP(B197,Discolmedica!B:G,6,FALSE)</f>
        <v>1643</v>
      </c>
      <c r="G197" s="47">
        <f>VLOOKUP(B197,Disprofarma!A:G,6,FALSE)</f>
        <v>0</v>
      </c>
      <c r="H197" s="47">
        <f>VLOOKUP(B197,Intercomercial!A:E,5,FALSE)</f>
        <v>0</v>
      </c>
      <c r="I197" s="47" t="str">
        <f t="shared" si="65"/>
        <v>Con ofertas</v>
      </c>
      <c r="J197" s="47">
        <f t="array" ref="J197">MIN(IF(F197:H197&gt;0,F197:H197))</f>
        <v>1643</v>
      </c>
      <c r="K197" s="47"/>
      <c r="L197" s="47" t="str">
        <f t="shared" si="66"/>
        <v>SI</v>
      </c>
      <c r="M197" s="55">
        <f t="shared" si="67"/>
        <v>600</v>
      </c>
      <c r="N197" s="47">
        <v>200</v>
      </c>
      <c r="O197" s="47">
        <v>200</v>
      </c>
      <c r="P197" s="47">
        <v>0</v>
      </c>
      <c r="Q197" s="47"/>
      <c r="R197" s="47"/>
      <c r="S197" s="47">
        <v>0</v>
      </c>
      <c r="T197" s="47"/>
      <c r="U197" s="47"/>
      <c r="V197" s="55">
        <f t="shared" si="68"/>
        <v>1000</v>
      </c>
      <c r="W197" s="55">
        <f t="shared" si="69"/>
        <v>0</v>
      </c>
      <c r="X197" s="55">
        <f t="shared" si="70"/>
        <v>0</v>
      </c>
      <c r="Y197" s="55">
        <f t="shared" si="71"/>
        <v>1000</v>
      </c>
      <c r="Z197" s="47" t="str">
        <f t="shared" si="72"/>
        <v>NO</v>
      </c>
      <c r="AA197" s="47" t="str">
        <f t="shared" si="73"/>
        <v>Discolmedica</v>
      </c>
    </row>
    <row r="198" spans="1:27">
      <c r="A198" s="47"/>
      <c r="B198" s="51">
        <v>196</v>
      </c>
      <c r="C198" s="56" t="s">
        <v>197</v>
      </c>
      <c r="D198" s="53">
        <v>6</v>
      </c>
      <c r="E198" s="54">
        <v>1291549</v>
      </c>
      <c r="F198" s="47">
        <f>VLOOKUP(B198,Discolmedica!B:G,6,FALSE)</f>
        <v>0</v>
      </c>
      <c r="G198" s="47">
        <f>VLOOKUP(B198,Disprofarma!A:G,6,FALSE)</f>
        <v>0</v>
      </c>
      <c r="H198" s="47">
        <f>VLOOKUP(B198,Intercomercial!A:E,5,FALSE)</f>
        <v>0</v>
      </c>
      <c r="I198" s="47" t="str">
        <f t="shared" si="65"/>
        <v>Sin ofertas</v>
      </c>
      <c r="J198" s="47">
        <f t="array" ref="J198">MIN(IF(F198:H198&gt;0,F198:H198))</f>
        <v>0</v>
      </c>
      <c r="K198" s="47"/>
      <c r="L198" s="47" t="str">
        <f t="shared" si="66"/>
        <v>NO HAY OFERTAS</v>
      </c>
      <c r="M198" s="47">
        <v>0</v>
      </c>
      <c r="N198" s="47">
        <v>0</v>
      </c>
      <c r="O198" s="47">
        <v>0</v>
      </c>
      <c r="P198" s="47">
        <v>0</v>
      </c>
      <c r="Q198" s="47">
        <v>0</v>
      </c>
      <c r="R198" s="47">
        <v>0</v>
      </c>
      <c r="S198" s="47">
        <v>0</v>
      </c>
      <c r="T198" s="47">
        <v>0</v>
      </c>
      <c r="U198" s="47">
        <v>0</v>
      </c>
      <c r="V198" s="55">
        <f t="shared" si="68"/>
        <v>0</v>
      </c>
      <c r="W198" s="55">
        <f t="shared" si="69"/>
        <v>0</v>
      </c>
      <c r="X198" s="55">
        <f t="shared" si="70"/>
        <v>0</v>
      </c>
      <c r="Y198" s="55">
        <f t="shared" si="71"/>
        <v>0</v>
      </c>
      <c r="Z198" s="47" t="str">
        <f t="shared" si="72"/>
        <v>SI</v>
      </c>
      <c r="AA198" s="47" t="s">
        <v>715</v>
      </c>
    </row>
    <row r="199" spans="1:27" ht="25.5">
      <c r="A199" s="47"/>
      <c r="B199" s="51">
        <v>197</v>
      </c>
      <c r="C199" s="56" t="s">
        <v>198</v>
      </c>
      <c r="D199" s="53">
        <v>24</v>
      </c>
      <c r="E199" s="54">
        <v>8594</v>
      </c>
      <c r="F199" s="47">
        <f>VLOOKUP(B199,Discolmedica!B:G,6,FALSE)</f>
        <v>0</v>
      </c>
      <c r="G199" s="47">
        <f>VLOOKUP(B199,Disprofarma!A:G,6,FALSE)</f>
        <v>0</v>
      </c>
      <c r="H199" s="47">
        <f>VLOOKUP(B199,Intercomercial!A:E,5,FALSE)</f>
        <v>0</v>
      </c>
      <c r="I199" s="47" t="str">
        <f t="shared" si="65"/>
        <v>Sin ofertas</v>
      </c>
      <c r="J199" s="47">
        <f t="array" ref="J199">MIN(IF(F199:H199&gt;0,F199:H199))</f>
        <v>0</v>
      </c>
      <c r="K199" s="47"/>
      <c r="L199" s="47" t="str">
        <f t="shared" si="66"/>
        <v>NO HAY OFERTAS</v>
      </c>
      <c r="M199" s="47">
        <v>0</v>
      </c>
      <c r="N199" s="47">
        <v>0</v>
      </c>
      <c r="O199" s="47">
        <v>0</v>
      </c>
      <c r="P199" s="47">
        <v>0</v>
      </c>
      <c r="Q199" s="47">
        <v>0</v>
      </c>
      <c r="R199" s="47">
        <v>0</v>
      </c>
      <c r="S199" s="47">
        <v>0</v>
      </c>
      <c r="T199" s="47">
        <v>0</v>
      </c>
      <c r="U199" s="47">
        <v>0</v>
      </c>
      <c r="V199" s="55">
        <f t="shared" si="68"/>
        <v>0</v>
      </c>
      <c r="W199" s="55">
        <f t="shared" si="69"/>
        <v>0</v>
      </c>
      <c r="X199" s="55">
        <f t="shared" si="70"/>
        <v>0</v>
      </c>
      <c r="Y199" s="55">
        <f t="shared" si="71"/>
        <v>0</v>
      </c>
      <c r="Z199" s="47" t="str">
        <f t="shared" si="72"/>
        <v>SI</v>
      </c>
      <c r="AA199" s="47" t="s">
        <v>715</v>
      </c>
    </row>
    <row r="200" spans="1:27">
      <c r="A200" s="47"/>
      <c r="B200" s="51">
        <v>198</v>
      </c>
      <c r="C200" s="56" t="s">
        <v>199</v>
      </c>
      <c r="D200" s="53">
        <v>200</v>
      </c>
      <c r="E200" s="54">
        <v>4807</v>
      </c>
      <c r="F200" s="47">
        <f>VLOOKUP(B200,Discolmedica!B:G,6,FALSE)</f>
        <v>4797</v>
      </c>
      <c r="G200" s="47">
        <f>VLOOKUP(B200,Disprofarma!A:G,6,FALSE)</f>
        <v>0</v>
      </c>
      <c r="H200" s="47">
        <f>VLOOKUP(B200,Intercomercial!A:E,5,FALSE)</f>
        <v>0</v>
      </c>
      <c r="I200" s="47" t="str">
        <f t="shared" si="65"/>
        <v>Con ofertas</v>
      </c>
      <c r="J200" s="47">
        <f t="array" ref="J200">MIN(IF(F200:H200&gt;0,F200:H200))</f>
        <v>4797</v>
      </c>
      <c r="K200" s="47"/>
      <c r="L200" s="47" t="str">
        <f t="shared" si="66"/>
        <v>SI</v>
      </c>
      <c r="M200" s="55">
        <f>IF(F200=0,0,(600*J200)/F200)</f>
        <v>600</v>
      </c>
      <c r="N200" s="47">
        <v>200</v>
      </c>
      <c r="O200" s="47">
        <v>200</v>
      </c>
      <c r="P200" s="47">
        <v>0</v>
      </c>
      <c r="Q200" s="47"/>
      <c r="R200" s="47"/>
      <c r="S200" s="47">
        <v>0</v>
      </c>
      <c r="T200" s="47"/>
      <c r="U200" s="47"/>
      <c r="V200" s="55">
        <f t="shared" si="68"/>
        <v>1000</v>
      </c>
      <c r="W200" s="55">
        <f t="shared" si="69"/>
        <v>0</v>
      </c>
      <c r="X200" s="55">
        <f t="shared" si="70"/>
        <v>0</v>
      </c>
      <c r="Y200" s="55">
        <f t="shared" si="71"/>
        <v>1000</v>
      </c>
      <c r="Z200" s="47" t="str">
        <f t="shared" si="72"/>
        <v>NO</v>
      </c>
      <c r="AA200" s="47" t="str">
        <f t="shared" si="73"/>
        <v>Discolmedica</v>
      </c>
    </row>
    <row r="201" spans="1:27">
      <c r="A201" s="47"/>
      <c r="B201" s="51">
        <v>199</v>
      </c>
      <c r="C201" s="56" t="s">
        <v>200</v>
      </c>
      <c r="D201" s="53">
        <v>800</v>
      </c>
      <c r="E201" s="54">
        <v>54217</v>
      </c>
      <c r="F201" s="47">
        <f>VLOOKUP(B201,Discolmedica!B:G,6,FALSE)</f>
        <v>0</v>
      </c>
      <c r="G201" s="47">
        <f>VLOOKUP(B201,Disprofarma!A:G,6,FALSE)</f>
        <v>0</v>
      </c>
      <c r="H201" s="47">
        <f>VLOOKUP(B201,Intercomercial!A:E,5,FALSE)</f>
        <v>0</v>
      </c>
      <c r="I201" s="47" t="str">
        <f t="shared" si="65"/>
        <v>Sin ofertas</v>
      </c>
      <c r="J201" s="47">
        <f t="array" ref="J201">MIN(IF(F201:H201&gt;0,F201:H201))</f>
        <v>0</v>
      </c>
      <c r="K201" s="47"/>
      <c r="L201" s="47" t="str">
        <f t="shared" si="66"/>
        <v>NO HAY OFERTAS</v>
      </c>
      <c r="M201" s="47">
        <v>0</v>
      </c>
      <c r="N201" s="47">
        <v>0</v>
      </c>
      <c r="O201" s="47">
        <v>0</v>
      </c>
      <c r="P201" s="47">
        <v>0</v>
      </c>
      <c r="Q201" s="47">
        <v>0</v>
      </c>
      <c r="R201" s="47">
        <v>0</v>
      </c>
      <c r="S201" s="47">
        <v>0</v>
      </c>
      <c r="T201" s="47">
        <v>0</v>
      </c>
      <c r="U201" s="47">
        <v>0</v>
      </c>
      <c r="V201" s="55">
        <f t="shared" si="68"/>
        <v>0</v>
      </c>
      <c r="W201" s="55">
        <f t="shared" si="69"/>
        <v>0</v>
      </c>
      <c r="X201" s="55">
        <f t="shared" si="70"/>
        <v>0</v>
      </c>
      <c r="Y201" s="55">
        <f t="shared" si="71"/>
        <v>0</v>
      </c>
      <c r="Z201" s="47" t="str">
        <f t="shared" si="72"/>
        <v>SI</v>
      </c>
      <c r="AA201" s="47" t="s">
        <v>715</v>
      </c>
    </row>
    <row r="202" spans="1:27">
      <c r="A202" s="47"/>
      <c r="B202" s="51">
        <v>200</v>
      </c>
      <c r="C202" s="56" t="s">
        <v>201</v>
      </c>
      <c r="D202" s="53">
        <v>50</v>
      </c>
      <c r="E202" s="54">
        <v>27000</v>
      </c>
      <c r="F202" s="47">
        <f>VLOOKUP(B202,Discolmedica!B:G,6,FALSE)</f>
        <v>0</v>
      </c>
      <c r="G202" s="47">
        <f>VLOOKUP(B202,Disprofarma!A:G,6,FALSE)</f>
        <v>0</v>
      </c>
      <c r="H202" s="47">
        <f>VLOOKUP(B202,Intercomercial!A:E,5,FALSE)</f>
        <v>0</v>
      </c>
      <c r="I202" s="47" t="str">
        <f t="shared" si="65"/>
        <v>Sin ofertas</v>
      </c>
      <c r="J202" s="47">
        <f t="array" ref="J202">MIN(IF(F202:H202&gt;0,F202:H202))</f>
        <v>0</v>
      </c>
      <c r="K202" s="47"/>
      <c r="L202" s="47" t="str">
        <f t="shared" si="66"/>
        <v>NO HAY OFERTAS</v>
      </c>
      <c r="M202" s="47">
        <v>0</v>
      </c>
      <c r="N202" s="47">
        <v>0</v>
      </c>
      <c r="O202" s="47">
        <v>0</v>
      </c>
      <c r="P202" s="47">
        <v>0</v>
      </c>
      <c r="Q202" s="47">
        <v>0</v>
      </c>
      <c r="R202" s="47">
        <v>0</v>
      </c>
      <c r="S202" s="47">
        <v>0</v>
      </c>
      <c r="T202" s="47">
        <v>0</v>
      </c>
      <c r="U202" s="47">
        <v>0</v>
      </c>
      <c r="V202" s="55">
        <f t="shared" si="68"/>
        <v>0</v>
      </c>
      <c r="W202" s="55">
        <f t="shared" si="69"/>
        <v>0</v>
      </c>
      <c r="X202" s="55">
        <f t="shared" si="70"/>
        <v>0</v>
      </c>
      <c r="Y202" s="55">
        <f t="shared" si="71"/>
        <v>0</v>
      </c>
      <c r="Z202" s="47" t="str">
        <f t="shared" si="72"/>
        <v>SI</v>
      </c>
      <c r="AA202" s="47" t="s">
        <v>715</v>
      </c>
    </row>
    <row r="203" spans="1:27">
      <c r="A203" s="47"/>
      <c r="B203" s="51">
        <v>201</v>
      </c>
      <c r="C203" s="56" t="s">
        <v>202</v>
      </c>
      <c r="D203" s="53">
        <v>50</v>
      </c>
      <c r="E203" s="54">
        <v>300</v>
      </c>
      <c r="F203" s="47">
        <f>VLOOKUP(B203,Discolmedica!B:G,6,FALSE)</f>
        <v>300</v>
      </c>
      <c r="G203" s="47">
        <f>VLOOKUP(B203,Disprofarma!A:G,6,FALSE)</f>
        <v>227</v>
      </c>
      <c r="H203" s="47">
        <f>VLOOKUP(B203,Intercomercial!A:E,5,FALSE)</f>
        <v>0</v>
      </c>
      <c r="I203" s="47" t="str">
        <f t="shared" si="65"/>
        <v>Con ofertas</v>
      </c>
      <c r="J203" s="47">
        <f t="array" ref="J203">MIN(IF(F203:H203&gt;0,F203:H203))</f>
        <v>227</v>
      </c>
      <c r="K203" s="47"/>
      <c r="L203" s="47" t="str">
        <f t="shared" si="66"/>
        <v>NO</v>
      </c>
      <c r="M203" s="55">
        <f t="shared" ref="M203:M210" si="74">IF(F203=0,0,(600*J203)/F203)</f>
        <v>454</v>
      </c>
      <c r="N203" s="47">
        <v>200</v>
      </c>
      <c r="O203" s="47">
        <v>200</v>
      </c>
      <c r="P203" s="55">
        <f>IF(G203=0,0,(600*J203)/G203)</f>
        <v>600</v>
      </c>
      <c r="Q203" s="47">
        <v>200</v>
      </c>
      <c r="R203" s="47">
        <v>200</v>
      </c>
      <c r="S203" s="47">
        <v>0</v>
      </c>
      <c r="T203" s="47"/>
      <c r="U203" s="47"/>
      <c r="V203" s="55">
        <f t="shared" si="68"/>
        <v>854</v>
      </c>
      <c r="W203" s="55">
        <f t="shared" si="69"/>
        <v>1000</v>
      </c>
      <c r="X203" s="55">
        <f t="shared" si="70"/>
        <v>0</v>
      </c>
      <c r="Y203" s="55">
        <f t="shared" si="71"/>
        <v>1000</v>
      </c>
      <c r="Z203" s="47" t="str">
        <f t="shared" si="72"/>
        <v>NO</v>
      </c>
      <c r="AA203" s="47" t="str">
        <f t="shared" si="73"/>
        <v>Disprofarma</v>
      </c>
    </row>
    <row r="204" spans="1:27">
      <c r="A204" s="47"/>
      <c r="B204" s="51">
        <v>202</v>
      </c>
      <c r="C204" s="56" t="s">
        <v>203</v>
      </c>
      <c r="D204" s="53">
        <v>80</v>
      </c>
      <c r="E204" s="54">
        <v>9246</v>
      </c>
      <c r="F204" s="47">
        <f>VLOOKUP(B204,Discolmedica!B:G,6,FALSE)</f>
        <v>9105</v>
      </c>
      <c r="G204" s="47">
        <f>VLOOKUP(B204,Disprofarma!A:G,6,FALSE)</f>
        <v>0</v>
      </c>
      <c r="H204" s="47">
        <f>VLOOKUP(B204,Intercomercial!A:E,5,FALSE)</f>
        <v>9240</v>
      </c>
      <c r="I204" s="47" t="str">
        <f t="shared" si="65"/>
        <v>Con ofertas</v>
      </c>
      <c r="J204" s="47">
        <f t="array" ref="J204">MIN(IF(F204:H204&gt;0,F204:H204))</f>
        <v>9105</v>
      </c>
      <c r="K204" s="47"/>
      <c r="L204" s="47" t="str">
        <f t="shared" si="66"/>
        <v>NO</v>
      </c>
      <c r="M204" s="55">
        <f t="shared" si="74"/>
        <v>600</v>
      </c>
      <c r="N204" s="47">
        <v>200</v>
      </c>
      <c r="O204" s="47">
        <v>200</v>
      </c>
      <c r="P204" s="47">
        <v>0</v>
      </c>
      <c r="Q204" s="47"/>
      <c r="R204" s="47"/>
      <c r="S204" s="55">
        <f>IF(H204=0,0,(600*J204)/H204)</f>
        <v>591.23376623376623</v>
      </c>
      <c r="T204" s="47">
        <v>200</v>
      </c>
      <c r="U204" s="47">
        <v>200</v>
      </c>
      <c r="V204" s="55">
        <f t="shared" si="68"/>
        <v>1000</v>
      </c>
      <c r="W204" s="55">
        <f t="shared" si="69"/>
        <v>0</v>
      </c>
      <c r="X204" s="55">
        <f t="shared" si="70"/>
        <v>991.23376623376623</v>
      </c>
      <c r="Y204" s="55">
        <f t="shared" si="71"/>
        <v>1000</v>
      </c>
      <c r="Z204" s="47" t="str">
        <f t="shared" si="72"/>
        <v>NO</v>
      </c>
      <c r="AA204" s="47" t="str">
        <f t="shared" si="73"/>
        <v>Discolmedica</v>
      </c>
    </row>
    <row r="205" spans="1:27">
      <c r="A205" s="47"/>
      <c r="B205" s="51">
        <v>203</v>
      </c>
      <c r="C205" s="56" t="s">
        <v>204</v>
      </c>
      <c r="D205" s="53">
        <v>1100</v>
      </c>
      <c r="E205" s="54">
        <v>743</v>
      </c>
      <c r="F205" s="47">
        <f>VLOOKUP(B205,Discolmedica!B:G,6,FALSE)</f>
        <v>743</v>
      </c>
      <c r="G205" s="47">
        <f>VLOOKUP(B205,Disprofarma!A:G,6,FALSE)</f>
        <v>681</v>
      </c>
      <c r="H205" s="47">
        <f>VLOOKUP(B205,Intercomercial!A:E,5,FALSE)</f>
        <v>0</v>
      </c>
      <c r="I205" s="47" t="str">
        <f t="shared" si="65"/>
        <v>Con ofertas</v>
      </c>
      <c r="J205" s="47">
        <f t="array" ref="J205">MIN(IF(F205:H205&gt;0,F205:H205))</f>
        <v>681</v>
      </c>
      <c r="K205" s="47"/>
      <c r="L205" s="47" t="str">
        <f t="shared" si="66"/>
        <v>NO</v>
      </c>
      <c r="M205" s="55">
        <f t="shared" si="74"/>
        <v>549.9327052489906</v>
      </c>
      <c r="N205" s="47">
        <v>200</v>
      </c>
      <c r="O205" s="47">
        <v>200</v>
      </c>
      <c r="P205" s="55">
        <f>IF(G205=0,0,(600*J205)/G205)</f>
        <v>600</v>
      </c>
      <c r="Q205" s="47">
        <v>200</v>
      </c>
      <c r="R205" s="47">
        <v>200</v>
      </c>
      <c r="S205" s="47">
        <v>0</v>
      </c>
      <c r="T205" s="47"/>
      <c r="U205" s="47"/>
      <c r="V205" s="55">
        <f t="shared" si="68"/>
        <v>949.9327052489906</v>
      </c>
      <c r="W205" s="55">
        <f t="shared" si="69"/>
        <v>1000</v>
      </c>
      <c r="X205" s="55">
        <f t="shared" si="70"/>
        <v>0</v>
      </c>
      <c r="Y205" s="55">
        <f t="shared" si="71"/>
        <v>1000</v>
      </c>
      <c r="Z205" s="47" t="str">
        <f t="shared" si="72"/>
        <v>NO</v>
      </c>
      <c r="AA205" s="47" t="str">
        <f t="shared" si="73"/>
        <v>Disprofarma</v>
      </c>
    </row>
    <row r="206" spans="1:27" ht="25.5">
      <c r="A206" s="47"/>
      <c r="B206" s="51">
        <v>204</v>
      </c>
      <c r="C206" s="56" t="s">
        <v>205</v>
      </c>
      <c r="D206" s="53">
        <v>50</v>
      </c>
      <c r="E206" s="54">
        <v>1827</v>
      </c>
      <c r="F206" s="47">
        <f>VLOOKUP(B206,Discolmedica!B:G,6,FALSE)</f>
        <v>1674</v>
      </c>
      <c r="G206" s="47">
        <f>VLOOKUP(B206,Disprofarma!A:G,6,FALSE)</f>
        <v>0</v>
      </c>
      <c r="H206" s="47">
        <f>VLOOKUP(B206,Intercomercial!A:E,5,FALSE)</f>
        <v>0</v>
      </c>
      <c r="I206" s="47" t="str">
        <f t="shared" si="65"/>
        <v>Con ofertas</v>
      </c>
      <c r="J206" s="47">
        <f t="array" ref="J206">MIN(IF(F206:H206&gt;0,F206:H206))</f>
        <v>1674</v>
      </c>
      <c r="K206" s="47"/>
      <c r="L206" s="47" t="str">
        <f t="shared" si="66"/>
        <v>SI</v>
      </c>
      <c r="M206" s="55">
        <f t="shared" si="74"/>
        <v>600</v>
      </c>
      <c r="N206" s="47">
        <v>200</v>
      </c>
      <c r="O206" s="47">
        <v>200</v>
      </c>
      <c r="P206" s="47">
        <v>0</v>
      </c>
      <c r="Q206" s="47"/>
      <c r="R206" s="47"/>
      <c r="S206" s="47">
        <v>0</v>
      </c>
      <c r="T206" s="47"/>
      <c r="U206" s="47"/>
      <c r="V206" s="55">
        <f t="shared" si="68"/>
        <v>1000</v>
      </c>
      <c r="W206" s="55">
        <f t="shared" si="69"/>
        <v>0</v>
      </c>
      <c r="X206" s="55">
        <f t="shared" si="70"/>
        <v>0</v>
      </c>
      <c r="Y206" s="55">
        <f t="shared" si="71"/>
        <v>1000</v>
      </c>
      <c r="Z206" s="47" t="str">
        <f t="shared" si="72"/>
        <v>NO</v>
      </c>
      <c r="AA206" s="47" t="str">
        <f t="shared" si="73"/>
        <v>Discolmedica</v>
      </c>
    </row>
    <row r="207" spans="1:27">
      <c r="A207" s="47"/>
      <c r="B207" s="51">
        <v>205</v>
      </c>
      <c r="C207" s="56" t="s">
        <v>206</v>
      </c>
      <c r="D207" s="53">
        <v>2200</v>
      </c>
      <c r="E207" s="54">
        <v>658</v>
      </c>
      <c r="F207" s="47">
        <f>VLOOKUP(B207,Discolmedica!B:G,6,FALSE)</f>
        <v>658</v>
      </c>
      <c r="G207" s="47">
        <f>VLOOKUP(B207,Disprofarma!A:G,6,FALSE)</f>
        <v>625</v>
      </c>
      <c r="H207" s="47">
        <f>VLOOKUP(B207,Intercomercial!A:E,5,FALSE)</f>
        <v>0</v>
      </c>
      <c r="I207" s="47" t="str">
        <f t="shared" si="65"/>
        <v>Con ofertas</v>
      </c>
      <c r="J207" s="47">
        <f t="array" ref="J207">MIN(IF(F207:H207&gt;0,F207:H207))</f>
        <v>625</v>
      </c>
      <c r="K207" s="47"/>
      <c r="L207" s="47" t="str">
        <f t="shared" si="66"/>
        <v>NO</v>
      </c>
      <c r="M207" s="55">
        <f t="shared" si="74"/>
        <v>569.90881458966567</v>
      </c>
      <c r="N207" s="47">
        <v>200</v>
      </c>
      <c r="O207" s="47">
        <v>200</v>
      </c>
      <c r="P207" s="55">
        <f>IF(G207=0,0,(600*J207)/G207)</f>
        <v>600</v>
      </c>
      <c r="Q207" s="47">
        <v>200</v>
      </c>
      <c r="R207" s="47">
        <v>200</v>
      </c>
      <c r="S207" s="47">
        <v>0</v>
      </c>
      <c r="T207" s="47"/>
      <c r="U207" s="47"/>
      <c r="V207" s="55">
        <f t="shared" si="68"/>
        <v>969.90881458966567</v>
      </c>
      <c r="W207" s="55">
        <f t="shared" si="69"/>
        <v>1000</v>
      </c>
      <c r="X207" s="55">
        <f t="shared" si="70"/>
        <v>0</v>
      </c>
      <c r="Y207" s="55">
        <f t="shared" si="71"/>
        <v>1000</v>
      </c>
      <c r="Z207" s="47" t="str">
        <f t="shared" si="72"/>
        <v>NO</v>
      </c>
      <c r="AA207" s="47" t="str">
        <f t="shared" si="73"/>
        <v>Disprofarma</v>
      </c>
    </row>
    <row r="208" spans="1:27">
      <c r="A208" s="47"/>
      <c r="B208" s="51">
        <v>206</v>
      </c>
      <c r="C208" s="56" t="s">
        <v>207</v>
      </c>
      <c r="D208" s="53">
        <v>180</v>
      </c>
      <c r="E208" s="54">
        <v>13120</v>
      </c>
      <c r="F208" s="47">
        <f>VLOOKUP(B208,Discolmedica!B:G,6,FALSE)</f>
        <v>13089</v>
      </c>
      <c r="G208" s="47">
        <f>VLOOKUP(B208,Disprofarma!A:G,6,FALSE)</f>
        <v>0</v>
      </c>
      <c r="H208" s="47">
        <f>VLOOKUP(B208,Intercomercial!A:E,5,FALSE)</f>
        <v>0</v>
      </c>
      <c r="I208" s="47" t="str">
        <f t="shared" si="65"/>
        <v>Con ofertas</v>
      </c>
      <c r="J208" s="47">
        <f t="array" ref="J208">MIN(IF(F208:H208&gt;0,F208:H208))</f>
        <v>13089</v>
      </c>
      <c r="K208" s="47"/>
      <c r="L208" s="47" t="str">
        <f t="shared" si="66"/>
        <v>SI</v>
      </c>
      <c r="M208" s="55">
        <f t="shared" si="74"/>
        <v>600</v>
      </c>
      <c r="N208" s="47">
        <v>200</v>
      </c>
      <c r="O208" s="47">
        <v>200</v>
      </c>
      <c r="P208" s="47">
        <v>0</v>
      </c>
      <c r="Q208" s="47"/>
      <c r="R208" s="47"/>
      <c r="S208" s="47">
        <v>0</v>
      </c>
      <c r="T208" s="47"/>
      <c r="U208" s="47"/>
      <c r="V208" s="55">
        <f t="shared" si="68"/>
        <v>1000</v>
      </c>
      <c r="W208" s="55">
        <f t="shared" si="69"/>
        <v>0</v>
      </c>
      <c r="X208" s="55">
        <f t="shared" si="70"/>
        <v>0</v>
      </c>
      <c r="Y208" s="55">
        <f t="shared" si="71"/>
        <v>1000</v>
      </c>
      <c r="Z208" s="47" t="str">
        <f t="shared" si="72"/>
        <v>NO</v>
      </c>
      <c r="AA208" s="47" t="str">
        <f t="shared" si="73"/>
        <v>Discolmedica</v>
      </c>
    </row>
    <row r="209" spans="1:27" ht="25.5">
      <c r="A209" s="47"/>
      <c r="B209" s="51">
        <v>207</v>
      </c>
      <c r="C209" s="56" t="s">
        <v>208</v>
      </c>
      <c r="D209" s="53">
        <v>60</v>
      </c>
      <c r="E209" s="54">
        <v>25612</v>
      </c>
      <c r="F209" s="47">
        <f>VLOOKUP(B209,Discolmedica!B:G,6,FALSE)</f>
        <v>21614</v>
      </c>
      <c r="G209" s="47">
        <f>VLOOKUP(B209,Disprofarma!A:G,6,FALSE)</f>
        <v>0</v>
      </c>
      <c r="H209" s="47">
        <f>VLOOKUP(B209,Intercomercial!A:E,5,FALSE)</f>
        <v>0</v>
      </c>
      <c r="I209" s="47" t="str">
        <f t="shared" si="65"/>
        <v>Con ofertas</v>
      </c>
      <c r="J209" s="47">
        <f t="array" ref="J209">MIN(IF(F209:H209&gt;0,F209:H209))</f>
        <v>21614</v>
      </c>
      <c r="K209" s="47"/>
      <c r="L209" s="47" t="str">
        <f t="shared" si="66"/>
        <v>SI</v>
      </c>
      <c r="M209" s="55">
        <f t="shared" si="74"/>
        <v>600</v>
      </c>
      <c r="N209" s="47">
        <v>200</v>
      </c>
      <c r="O209" s="47">
        <v>200</v>
      </c>
      <c r="P209" s="47">
        <v>0</v>
      </c>
      <c r="Q209" s="47"/>
      <c r="R209" s="47"/>
      <c r="S209" s="47">
        <v>0</v>
      </c>
      <c r="T209" s="47"/>
      <c r="U209" s="47"/>
      <c r="V209" s="55">
        <f t="shared" si="68"/>
        <v>1000</v>
      </c>
      <c r="W209" s="55">
        <f t="shared" si="69"/>
        <v>0</v>
      </c>
      <c r="X209" s="55">
        <f t="shared" si="70"/>
        <v>0</v>
      </c>
      <c r="Y209" s="55">
        <f t="shared" si="71"/>
        <v>1000</v>
      </c>
      <c r="Z209" s="47" t="str">
        <f t="shared" si="72"/>
        <v>NO</v>
      </c>
      <c r="AA209" s="47" t="str">
        <f t="shared" si="73"/>
        <v>Discolmedica</v>
      </c>
    </row>
    <row r="210" spans="1:27" ht="25.5">
      <c r="A210" s="47"/>
      <c r="B210" s="51">
        <v>208</v>
      </c>
      <c r="C210" s="56" t="s">
        <v>209</v>
      </c>
      <c r="D210" s="53">
        <v>100</v>
      </c>
      <c r="E210" s="54">
        <v>25314</v>
      </c>
      <c r="F210" s="47">
        <f>VLOOKUP(B210,Discolmedica!B:G,6,FALSE)</f>
        <v>21786</v>
      </c>
      <c r="G210" s="47">
        <f>VLOOKUP(B210,Disprofarma!A:G,6,FALSE)</f>
        <v>0</v>
      </c>
      <c r="H210" s="47">
        <f>VLOOKUP(B210,Intercomercial!A:E,5,FALSE)</f>
        <v>0</v>
      </c>
      <c r="I210" s="47" t="str">
        <f t="shared" si="65"/>
        <v>Con ofertas</v>
      </c>
      <c r="J210" s="47">
        <f t="array" ref="J210">MIN(IF(F210:H210&gt;0,F210:H210))</f>
        <v>21786</v>
      </c>
      <c r="K210" s="47"/>
      <c r="L210" s="47" t="str">
        <f t="shared" si="66"/>
        <v>SI</v>
      </c>
      <c r="M210" s="55">
        <f t="shared" si="74"/>
        <v>600</v>
      </c>
      <c r="N210" s="47">
        <v>200</v>
      </c>
      <c r="O210" s="47">
        <v>200</v>
      </c>
      <c r="P210" s="47">
        <v>0</v>
      </c>
      <c r="Q210" s="47"/>
      <c r="R210" s="47"/>
      <c r="S210" s="47">
        <v>0</v>
      </c>
      <c r="T210" s="47"/>
      <c r="U210" s="47"/>
      <c r="V210" s="55">
        <f t="shared" si="68"/>
        <v>1000</v>
      </c>
      <c r="W210" s="55">
        <f t="shared" si="69"/>
        <v>0</v>
      </c>
      <c r="X210" s="55">
        <f t="shared" si="70"/>
        <v>0</v>
      </c>
      <c r="Y210" s="55">
        <f t="shared" si="71"/>
        <v>1000</v>
      </c>
      <c r="Z210" s="47" t="str">
        <f t="shared" si="72"/>
        <v>NO</v>
      </c>
      <c r="AA210" s="47" t="str">
        <f t="shared" si="73"/>
        <v>Discolmedica</v>
      </c>
    </row>
  </sheetData>
  <autoFilter ref="Y2:AA210"/>
  <pageMargins left="0.70866141732283505" right="0.30694444444444446" top="0.74803149606299202" bottom="0.74803149606299202" header="0.31496062992126" footer="0.31496062992126"/>
  <pageSetup scale="24" fitToHeight="0" orientation="landscape" r:id="rId1"/>
  <headerFoot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9"/>
  <sheetViews>
    <sheetView zoomScale="80" zoomScaleNormal="80" zoomScalePageLayoutView="30" workbookViewId="0">
      <selection activeCell="G224" sqref="G224"/>
    </sheetView>
  </sheetViews>
  <sheetFormatPr baseColWidth="10" defaultRowHeight="15"/>
  <cols>
    <col min="1" max="1" width="1.5703125" customWidth="1"/>
    <col min="2" max="2" width="10.5703125" customWidth="1"/>
    <col min="3" max="3" width="40.42578125" customWidth="1"/>
    <col min="4" max="4" width="19.28515625" style="18" customWidth="1"/>
    <col min="5" max="5" width="12.5703125" customWidth="1"/>
    <col min="6" max="6" width="15.5703125" customWidth="1"/>
    <col min="7" max="7" width="17.42578125" customWidth="1"/>
    <col min="8" max="8" width="19.85546875" customWidth="1"/>
  </cols>
  <sheetData>
    <row r="1" spans="2:8" s="2" customFormat="1" ht="45">
      <c r="B1" s="12" t="s">
        <v>1</v>
      </c>
      <c r="C1" s="7" t="s">
        <v>250</v>
      </c>
      <c r="D1" s="8" t="s">
        <v>0</v>
      </c>
      <c r="E1" s="8" t="s">
        <v>251</v>
      </c>
      <c r="F1" s="8" t="s">
        <v>252</v>
      </c>
      <c r="G1" s="8" t="s">
        <v>253</v>
      </c>
      <c r="H1" s="13" t="s">
        <v>254</v>
      </c>
    </row>
    <row r="2" spans="2:8">
      <c r="B2" s="14">
        <v>1</v>
      </c>
      <c r="C2" s="4" t="s">
        <v>2</v>
      </c>
      <c r="D2" s="19"/>
      <c r="E2" s="1">
        <v>30</v>
      </c>
      <c r="F2" s="11">
        <v>1138</v>
      </c>
      <c r="G2" s="3">
        <v>0</v>
      </c>
      <c r="H2" s="15">
        <v>0</v>
      </c>
    </row>
    <row r="3" spans="2:8">
      <c r="B3" s="14">
        <v>2</v>
      </c>
      <c r="C3" s="4" t="s">
        <v>3</v>
      </c>
      <c r="D3" s="19"/>
      <c r="E3" s="1">
        <v>40000</v>
      </c>
      <c r="F3" s="11">
        <v>24</v>
      </c>
      <c r="G3" s="9">
        <v>0</v>
      </c>
      <c r="H3" s="16">
        <v>0</v>
      </c>
    </row>
    <row r="4" spans="2:8" ht="30">
      <c r="B4" s="14">
        <v>3</v>
      </c>
      <c r="C4" s="4" t="s">
        <v>4</v>
      </c>
      <c r="D4" s="19"/>
      <c r="E4" s="1">
        <v>50</v>
      </c>
      <c r="F4" s="11">
        <v>12032</v>
      </c>
      <c r="G4" s="3">
        <v>0</v>
      </c>
      <c r="H4" s="15">
        <v>0</v>
      </c>
    </row>
    <row r="5" spans="2:8">
      <c r="B5" s="14">
        <v>4</v>
      </c>
      <c r="C5" s="4" t="s">
        <v>5</v>
      </c>
      <c r="D5" s="19" t="s">
        <v>213</v>
      </c>
      <c r="E5" s="1">
        <v>500</v>
      </c>
      <c r="F5" s="11">
        <v>6667</v>
      </c>
      <c r="G5" s="10">
        <v>6667</v>
      </c>
      <c r="H5" s="17">
        <v>3333500</v>
      </c>
    </row>
    <row r="6" spans="2:8">
      <c r="B6" s="14">
        <v>5</v>
      </c>
      <c r="C6" s="4" t="s">
        <v>6</v>
      </c>
      <c r="D6" s="19" t="s">
        <v>255</v>
      </c>
      <c r="E6" s="1">
        <v>4000</v>
      </c>
      <c r="F6" s="11">
        <v>28</v>
      </c>
      <c r="G6" s="10">
        <v>23</v>
      </c>
      <c r="H6" s="17">
        <v>92000</v>
      </c>
    </row>
    <row r="7" spans="2:8">
      <c r="B7" s="14">
        <v>6</v>
      </c>
      <c r="C7" s="4" t="s">
        <v>7</v>
      </c>
      <c r="D7" s="19" t="s">
        <v>256</v>
      </c>
      <c r="E7" s="1">
        <v>200</v>
      </c>
      <c r="F7" s="11">
        <v>1205</v>
      </c>
      <c r="G7" s="10">
        <v>1188</v>
      </c>
      <c r="H7" s="17">
        <v>237600</v>
      </c>
    </row>
    <row r="8" spans="2:8" ht="30">
      <c r="B8" s="14">
        <v>7</v>
      </c>
      <c r="C8" s="4" t="s">
        <v>8</v>
      </c>
      <c r="D8" s="19" t="s">
        <v>214</v>
      </c>
      <c r="E8" s="1">
        <v>1200</v>
      </c>
      <c r="F8" s="11">
        <v>4761</v>
      </c>
      <c r="G8" s="10">
        <v>4761</v>
      </c>
      <c r="H8" s="17">
        <v>5713200</v>
      </c>
    </row>
    <row r="9" spans="2:8">
      <c r="B9" s="14">
        <v>8</v>
      </c>
      <c r="C9" s="4" t="s">
        <v>9</v>
      </c>
      <c r="D9" s="19"/>
      <c r="E9" s="1">
        <v>40</v>
      </c>
      <c r="F9" s="11">
        <v>1143</v>
      </c>
      <c r="G9" s="9">
        <v>0</v>
      </c>
      <c r="H9" s="16">
        <v>0</v>
      </c>
    </row>
    <row r="10" spans="2:8" ht="30">
      <c r="B10" s="14">
        <v>9</v>
      </c>
      <c r="C10" s="4" t="s">
        <v>10</v>
      </c>
      <c r="D10" s="19"/>
      <c r="E10" s="1">
        <v>10</v>
      </c>
      <c r="F10" s="11">
        <v>2138</v>
      </c>
      <c r="G10" s="9">
        <v>0</v>
      </c>
      <c r="H10" s="16">
        <v>0</v>
      </c>
    </row>
    <row r="11" spans="2:8">
      <c r="B11" s="14">
        <v>10</v>
      </c>
      <c r="C11" s="4" t="s">
        <v>11</v>
      </c>
      <c r="D11" s="19" t="s">
        <v>246</v>
      </c>
      <c r="E11" s="1">
        <v>20</v>
      </c>
      <c r="F11" s="11">
        <v>16563</v>
      </c>
      <c r="G11" s="10">
        <v>15714</v>
      </c>
      <c r="H11" s="17">
        <v>314280</v>
      </c>
    </row>
    <row r="12" spans="2:8">
      <c r="B12" s="14">
        <v>11</v>
      </c>
      <c r="C12" s="4" t="s">
        <v>12</v>
      </c>
      <c r="D12" s="19"/>
      <c r="E12" s="1">
        <v>150</v>
      </c>
      <c r="F12" s="11">
        <v>65381</v>
      </c>
      <c r="G12" s="9">
        <v>0</v>
      </c>
      <c r="H12" s="16">
        <v>0</v>
      </c>
    </row>
    <row r="13" spans="2:8">
      <c r="B13" s="14">
        <v>12</v>
      </c>
      <c r="C13" s="4" t="s">
        <v>13</v>
      </c>
      <c r="D13" s="19"/>
      <c r="E13" s="1">
        <v>2000</v>
      </c>
      <c r="F13" s="11">
        <v>400</v>
      </c>
      <c r="G13" s="3">
        <v>0</v>
      </c>
      <c r="H13" s="15">
        <v>0</v>
      </c>
    </row>
    <row r="14" spans="2:8">
      <c r="B14" s="14">
        <v>13</v>
      </c>
      <c r="C14" s="5" t="s">
        <v>14</v>
      </c>
      <c r="D14" s="19"/>
      <c r="E14" s="1">
        <v>12000</v>
      </c>
      <c r="F14" s="11">
        <v>556</v>
      </c>
      <c r="G14" s="3">
        <v>0</v>
      </c>
      <c r="H14" s="15">
        <v>0</v>
      </c>
    </row>
    <row r="15" spans="2:8">
      <c r="B15" s="14">
        <v>14</v>
      </c>
      <c r="C15" s="5" t="s">
        <v>15</v>
      </c>
      <c r="D15" s="19" t="s">
        <v>219</v>
      </c>
      <c r="E15" s="1">
        <v>2500</v>
      </c>
      <c r="F15" s="11">
        <v>2850</v>
      </c>
      <c r="G15" s="10">
        <v>2850</v>
      </c>
      <c r="H15" s="17">
        <v>7125000</v>
      </c>
    </row>
    <row r="16" spans="2:8">
      <c r="B16" s="14">
        <v>15</v>
      </c>
      <c r="C16" s="5" t="s">
        <v>16</v>
      </c>
      <c r="D16" s="19" t="s">
        <v>220</v>
      </c>
      <c r="E16" s="1">
        <v>70</v>
      </c>
      <c r="F16" s="11">
        <v>36620</v>
      </c>
      <c r="G16" s="10">
        <v>36620</v>
      </c>
      <c r="H16" s="17">
        <v>2563400</v>
      </c>
    </row>
    <row r="17" spans="2:8">
      <c r="B17" s="14">
        <v>16</v>
      </c>
      <c r="C17" s="5" t="s">
        <v>17</v>
      </c>
      <c r="D17" s="19"/>
      <c r="E17" s="1">
        <v>100</v>
      </c>
      <c r="F17" s="11">
        <v>1678</v>
      </c>
      <c r="G17" s="3">
        <v>0</v>
      </c>
      <c r="H17" s="15">
        <v>0</v>
      </c>
    </row>
    <row r="18" spans="2:8">
      <c r="B18" s="14">
        <v>17</v>
      </c>
      <c r="C18" s="5" t="s">
        <v>18</v>
      </c>
      <c r="D18" s="19"/>
      <c r="E18" s="1">
        <v>120</v>
      </c>
      <c r="F18" s="11">
        <v>105</v>
      </c>
      <c r="G18" s="9">
        <v>0</v>
      </c>
      <c r="H18" s="16">
        <v>0</v>
      </c>
    </row>
    <row r="19" spans="2:8">
      <c r="B19" s="14">
        <v>18</v>
      </c>
      <c r="C19" s="5" t="s">
        <v>19</v>
      </c>
      <c r="D19" s="19"/>
      <c r="E19" s="1">
        <v>1000</v>
      </c>
      <c r="F19" s="11">
        <v>686</v>
      </c>
      <c r="G19" s="3">
        <v>0</v>
      </c>
      <c r="H19" s="15">
        <v>0</v>
      </c>
    </row>
    <row r="20" spans="2:8">
      <c r="B20" s="14">
        <v>19</v>
      </c>
      <c r="C20" s="5" t="s">
        <v>20</v>
      </c>
      <c r="D20" s="19" t="s">
        <v>222</v>
      </c>
      <c r="E20" s="1">
        <v>50</v>
      </c>
      <c r="F20" s="11">
        <v>112000</v>
      </c>
      <c r="G20" s="10">
        <v>107143</v>
      </c>
      <c r="H20" s="17">
        <v>5357150</v>
      </c>
    </row>
    <row r="21" spans="2:8">
      <c r="B21" s="14">
        <v>20</v>
      </c>
      <c r="C21" s="5" t="s">
        <v>21</v>
      </c>
      <c r="D21" s="19"/>
      <c r="E21" s="1">
        <v>100</v>
      </c>
      <c r="F21" s="11">
        <v>342</v>
      </c>
      <c r="G21" s="9">
        <v>0</v>
      </c>
      <c r="H21" s="16">
        <v>0</v>
      </c>
    </row>
    <row r="22" spans="2:8">
      <c r="B22" s="14">
        <v>21</v>
      </c>
      <c r="C22" s="5" t="s">
        <v>22</v>
      </c>
      <c r="D22" s="19" t="s">
        <v>257</v>
      </c>
      <c r="E22" s="1">
        <v>250</v>
      </c>
      <c r="F22" s="11">
        <v>68</v>
      </c>
      <c r="G22" s="10">
        <v>67</v>
      </c>
      <c r="H22" s="17">
        <v>16750</v>
      </c>
    </row>
    <row r="23" spans="2:8" ht="45">
      <c r="B23" s="14">
        <v>22</v>
      </c>
      <c r="C23" s="6" t="s">
        <v>23</v>
      </c>
      <c r="D23" s="19"/>
      <c r="E23" s="1">
        <v>6</v>
      </c>
      <c r="F23" s="11">
        <v>1237343</v>
      </c>
      <c r="G23" s="9">
        <v>0</v>
      </c>
      <c r="H23" s="16">
        <v>0</v>
      </c>
    </row>
    <row r="24" spans="2:8">
      <c r="B24" s="14">
        <v>23</v>
      </c>
      <c r="C24" s="5" t="s">
        <v>24</v>
      </c>
      <c r="D24" s="19" t="s">
        <v>214</v>
      </c>
      <c r="E24" s="1">
        <v>20</v>
      </c>
      <c r="F24" s="11">
        <v>1098</v>
      </c>
      <c r="G24" s="10">
        <v>923</v>
      </c>
      <c r="H24" s="17">
        <v>18460</v>
      </c>
    </row>
    <row r="25" spans="2:8" ht="30">
      <c r="B25" s="14">
        <v>24</v>
      </c>
      <c r="C25" s="5" t="s">
        <v>25</v>
      </c>
      <c r="D25" s="19" t="s">
        <v>216</v>
      </c>
      <c r="E25" s="1">
        <v>50</v>
      </c>
      <c r="F25" s="11">
        <v>55492</v>
      </c>
      <c r="G25" s="10">
        <v>47646</v>
      </c>
      <c r="H25" s="17">
        <v>2382300</v>
      </c>
    </row>
    <row r="26" spans="2:8" ht="30">
      <c r="B26" s="14">
        <v>25</v>
      </c>
      <c r="C26" s="5" t="s">
        <v>26</v>
      </c>
      <c r="D26" s="19"/>
      <c r="E26" s="1">
        <v>120</v>
      </c>
      <c r="F26" s="11">
        <v>2700</v>
      </c>
      <c r="G26" s="3">
        <v>0</v>
      </c>
      <c r="H26" s="15">
        <v>0</v>
      </c>
    </row>
    <row r="27" spans="2:8">
      <c r="B27" s="14">
        <v>26</v>
      </c>
      <c r="C27" s="5" t="s">
        <v>27</v>
      </c>
      <c r="D27" s="19" t="s">
        <v>257</v>
      </c>
      <c r="E27" s="1">
        <v>300</v>
      </c>
      <c r="F27" s="11">
        <v>36</v>
      </c>
      <c r="G27" s="10">
        <v>34</v>
      </c>
      <c r="H27" s="17">
        <v>10200</v>
      </c>
    </row>
    <row r="28" spans="2:8">
      <c r="B28" s="14">
        <v>27</v>
      </c>
      <c r="C28" s="5" t="s">
        <v>28</v>
      </c>
      <c r="D28" s="19" t="s">
        <v>257</v>
      </c>
      <c r="E28" s="1">
        <v>800</v>
      </c>
      <c r="F28" s="11">
        <v>16</v>
      </c>
      <c r="G28" s="10">
        <v>16</v>
      </c>
      <c r="H28" s="17">
        <v>12800</v>
      </c>
    </row>
    <row r="29" spans="2:8">
      <c r="B29" s="14">
        <v>28</v>
      </c>
      <c r="C29" s="5" t="s">
        <v>29</v>
      </c>
      <c r="D29" s="19"/>
      <c r="E29" s="1">
        <v>2000</v>
      </c>
      <c r="F29" s="11">
        <v>118</v>
      </c>
      <c r="G29" s="3">
        <v>0</v>
      </c>
      <c r="H29" s="15">
        <v>0</v>
      </c>
    </row>
    <row r="30" spans="2:8">
      <c r="B30" s="14">
        <v>29</v>
      </c>
      <c r="C30" s="5" t="s">
        <v>30</v>
      </c>
      <c r="D30" s="19" t="s">
        <v>224</v>
      </c>
      <c r="E30" s="1">
        <v>3500</v>
      </c>
      <c r="F30" s="11">
        <v>2190</v>
      </c>
      <c r="G30" s="10">
        <v>2190</v>
      </c>
      <c r="H30" s="17">
        <v>7665000</v>
      </c>
    </row>
    <row r="31" spans="2:8">
      <c r="B31" s="14">
        <v>30</v>
      </c>
      <c r="C31" s="5" t="s">
        <v>31</v>
      </c>
      <c r="D31" s="19" t="s">
        <v>255</v>
      </c>
      <c r="E31" s="1">
        <v>600</v>
      </c>
      <c r="F31" s="11">
        <v>66</v>
      </c>
      <c r="G31" s="10">
        <v>54</v>
      </c>
      <c r="H31" s="17">
        <v>32400</v>
      </c>
    </row>
    <row r="32" spans="2:8" ht="30">
      <c r="B32" s="14">
        <v>31</v>
      </c>
      <c r="C32" s="5" t="s">
        <v>32</v>
      </c>
      <c r="D32" s="19" t="s">
        <v>225</v>
      </c>
      <c r="E32" s="1">
        <v>4</v>
      </c>
      <c r="F32" s="11">
        <v>71700</v>
      </c>
      <c r="G32" s="10">
        <v>70513</v>
      </c>
      <c r="H32" s="17">
        <v>282052</v>
      </c>
    </row>
    <row r="33" spans="2:8" ht="30">
      <c r="B33" s="14">
        <v>32</v>
      </c>
      <c r="C33" s="5" t="s">
        <v>33</v>
      </c>
      <c r="D33" s="19" t="s">
        <v>214</v>
      </c>
      <c r="E33" s="1">
        <v>5</v>
      </c>
      <c r="F33" s="11">
        <v>3600</v>
      </c>
      <c r="G33" s="10">
        <v>3521</v>
      </c>
      <c r="H33" s="17">
        <v>17605</v>
      </c>
    </row>
    <row r="34" spans="2:8">
      <c r="B34" s="14">
        <v>33</v>
      </c>
      <c r="C34" s="5" t="s">
        <v>34</v>
      </c>
      <c r="D34" s="19" t="s">
        <v>258</v>
      </c>
      <c r="E34" s="1">
        <v>20</v>
      </c>
      <c r="F34" s="11">
        <v>1463</v>
      </c>
      <c r="G34" s="10">
        <v>1408</v>
      </c>
      <c r="H34" s="17">
        <v>28160</v>
      </c>
    </row>
    <row r="35" spans="2:8">
      <c r="B35" s="14">
        <v>34</v>
      </c>
      <c r="C35" s="5" t="s">
        <v>35</v>
      </c>
      <c r="D35" s="19" t="s">
        <v>214</v>
      </c>
      <c r="E35" s="1">
        <v>200</v>
      </c>
      <c r="F35" s="11">
        <v>504</v>
      </c>
      <c r="G35" s="10">
        <v>429</v>
      </c>
      <c r="H35" s="17">
        <v>85800</v>
      </c>
    </row>
    <row r="36" spans="2:8" ht="30">
      <c r="B36" s="14">
        <v>35</v>
      </c>
      <c r="C36" s="5" t="s">
        <v>36</v>
      </c>
      <c r="D36" s="19" t="s">
        <v>226</v>
      </c>
      <c r="E36" s="1">
        <v>500</v>
      </c>
      <c r="F36" s="11">
        <v>2344</v>
      </c>
      <c r="G36" s="10">
        <v>2344</v>
      </c>
      <c r="H36" s="17">
        <v>1172000</v>
      </c>
    </row>
    <row r="37" spans="2:8">
      <c r="B37" s="14">
        <v>36</v>
      </c>
      <c r="C37" s="5" t="s">
        <v>37</v>
      </c>
      <c r="D37" s="19" t="s">
        <v>255</v>
      </c>
      <c r="E37" s="1">
        <v>900</v>
      </c>
      <c r="F37" s="11">
        <v>42</v>
      </c>
      <c r="G37" s="10">
        <v>40</v>
      </c>
      <c r="H37" s="17">
        <v>36000</v>
      </c>
    </row>
    <row r="38" spans="2:8">
      <c r="B38" s="14">
        <v>37</v>
      </c>
      <c r="C38" s="5" t="s">
        <v>38</v>
      </c>
      <c r="D38" s="19" t="s">
        <v>228</v>
      </c>
      <c r="E38" s="1">
        <v>600</v>
      </c>
      <c r="F38" s="11">
        <v>17682</v>
      </c>
      <c r="G38" s="10">
        <v>14483</v>
      </c>
      <c r="H38" s="17">
        <v>8689800</v>
      </c>
    </row>
    <row r="39" spans="2:8" ht="30">
      <c r="B39" s="14">
        <v>38</v>
      </c>
      <c r="C39" s="5" t="s">
        <v>39</v>
      </c>
      <c r="D39" s="19"/>
      <c r="E39" s="1">
        <v>50</v>
      </c>
      <c r="F39" s="11">
        <v>14424</v>
      </c>
      <c r="G39" s="9">
        <v>0</v>
      </c>
      <c r="H39" s="16">
        <v>0</v>
      </c>
    </row>
    <row r="40" spans="2:8">
      <c r="B40" s="14">
        <v>39</v>
      </c>
      <c r="C40" s="5" t="s">
        <v>40</v>
      </c>
      <c r="D40" s="19"/>
      <c r="E40" s="1">
        <v>350</v>
      </c>
      <c r="F40" s="11">
        <v>4375</v>
      </c>
      <c r="G40" s="3">
        <v>0</v>
      </c>
      <c r="H40" s="15">
        <v>0</v>
      </c>
    </row>
    <row r="41" spans="2:8" ht="30">
      <c r="B41" s="14">
        <v>40</v>
      </c>
      <c r="C41" s="5" t="s">
        <v>41</v>
      </c>
      <c r="D41" s="19"/>
      <c r="E41" s="1">
        <v>40</v>
      </c>
      <c r="F41" s="11">
        <v>3107</v>
      </c>
      <c r="G41" s="9">
        <v>0</v>
      </c>
      <c r="H41" s="16">
        <v>0</v>
      </c>
    </row>
    <row r="42" spans="2:8" ht="30">
      <c r="B42" s="14">
        <v>41</v>
      </c>
      <c r="C42" s="6" t="s">
        <v>42</v>
      </c>
      <c r="D42" s="19"/>
      <c r="E42" s="1">
        <v>120</v>
      </c>
      <c r="F42" s="11">
        <v>3842</v>
      </c>
      <c r="G42" s="3">
        <v>0</v>
      </c>
      <c r="H42" s="15">
        <v>0</v>
      </c>
    </row>
    <row r="43" spans="2:8">
      <c r="B43" s="14">
        <v>42</v>
      </c>
      <c r="C43" s="5" t="s">
        <v>43</v>
      </c>
      <c r="D43" s="19" t="s">
        <v>259</v>
      </c>
      <c r="E43" s="1">
        <v>300</v>
      </c>
      <c r="F43" s="11">
        <v>76</v>
      </c>
      <c r="G43" s="10">
        <v>69</v>
      </c>
      <c r="H43" s="17">
        <v>20700</v>
      </c>
    </row>
    <row r="44" spans="2:8">
      <c r="B44" s="14">
        <v>43</v>
      </c>
      <c r="C44" s="5" t="s">
        <v>44</v>
      </c>
      <c r="D44" s="19" t="s">
        <v>214</v>
      </c>
      <c r="E44" s="1">
        <v>1000</v>
      </c>
      <c r="F44" s="11">
        <v>2250</v>
      </c>
      <c r="G44" s="10">
        <v>2240</v>
      </c>
      <c r="H44" s="17">
        <v>2240000</v>
      </c>
    </row>
    <row r="45" spans="2:8">
      <c r="B45" s="14">
        <v>44</v>
      </c>
      <c r="C45" s="5" t="s">
        <v>45</v>
      </c>
      <c r="D45" s="19" t="s">
        <v>229</v>
      </c>
      <c r="E45" s="1">
        <v>80</v>
      </c>
      <c r="F45" s="11">
        <v>4350</v>
      </c>
      <c r="G45" s="10">
        <v>3786</v>
      </c>
      <c r="H45" s="17">
        <v>302880</v>
      </c>
    </row>
    <row r="46" spans="2:8">
      <c r="B46" s="14">
        <v>45</v>
      </c>
      <c r="C46" s="5" t="s">
        <v>46</v>
      </c>
      <c r="D46" s="19"/>
      <c r="E46" s="1">
        <v>20</v>
      </c>
      <c r="F46" s="11">
        <v>3529</v>
      </c>
      <c r="G46" s="3">
        <v>0</v>
      </c>
      <c r="H46" s="15">
        <v>0</v>
      </c>
    </row>
    <row r="47" spans="2:8">
      <c r="B47" s="14">
        <v>46</v>
      </c>
      <c r="C47" s="5" t="s">
        <v>47</v>
      </c>
      <c r="D47" s="19" t="s">
        <v>214</v>
      </c>
      <c r="E47" s="1">
        <v>1000</v>
      </c>
      <c r="F47" s="11">
        <v>2931</v>
      </c>
      <c r="G47" s="10">
        <v>2931</v>
      </c>
      <c r="H47" s="17">
        <v>2931000</v>
      </c>
    </row>
    <row r="48" spans="2:8">
      <c r="B48" s="14">
        <v>47</v>
      </c>
      <c r="C48" s="5" t="s">
        <v>48</v>
      </c>
      <c r="D48" s="19" t="s">
        <v>255</v>
      </c>
      <c r="E48" s="1">
        <v>100</v>
      </c>
      <c r="F48" s="11">
        <v>39</v>
      </c>
      <c r="G48" s="10">
        <v>38</v>
      </c>
      <c r="H48" s="17">
        <v>3800</v>
      </c>
    </row>
    <row r="49" spans="2:8" ht="30">
      <c r="B49" s="14">
        <v>48</v>
      </c>
      <c r="C49" s="5" t="s">
        <v>49</v>
      </c>
      <c r="D49" s="19" t="s">
        <v>230</v>
      </c>
      <c r="E49" s="1">
        <v>100</v>
      </c>
      <c r="F49" s="11">
        <v>17500</v>
      </c>
      <c r="G49" s="10">
        <v>17333</v>
      </c>
      <c r="H49" s="17">
        <v>1733300</v>
      </c>
    </row>
    <row r="50" spans="2:8">
      <c r="B50" s="14">
        <v>49</v>
      </c>
      <c r="C50" s="5" t="s">
        <v>50</v>
      </c>
      <c r="D50" s="19"/>
      <c r="E50" s="1">
        <v>3100</v>
      </c>
      <c r="F50" s="11">
        <v>564</v>
      </c>
      <c r="G50" s="3">
        <v>0</v>
      </c>
      <c r="H50" s="15">
        <v>0</v>
      </c>
    </row>
    <row r="51" spans="2:8" ht="30">
      <c r="B51" s="14">
        <v>50</v>
      </c>
      <c r="C51" s="5" t="s">
        <v>51</v>
      </c>
      <c r="D51" s="19" t="s">
        <v>219</v>
      </c>
      <c r="E51" s="1">
        <v>26000</v>
      </c>
      <c r="F51" s="11">
        <v>2017</v>
      </c>
      <c r="G51" s="10">
        <v>1465</v>
      </c>
      <c r="H51" s="17">
        <v>38090000</v>
      </c>
    </row>
    <row r="52" spans="2:8" ht="30">
      <c r="B52" s="14">
        <v>51</v>
      </c>
      <c r="C52" s="5" t="s">
        <v>52</v>
      </c>
      <c r="D52" s="19" t="s">
        <v>219</v>
      </c>
      <c r="E52" s="1">
        <v>4100</v>
      </c>
      <c r="F52" s="11">
        <v>3019</v>
      </c>
      <c r="G52" s="10">
        <v>3019</v>
      </c>
      <c r="H52" s="17">
        <v>12377900</v>
      </c>
    </row>
    <row r="53" spans="2:8" ht="30">
      <c r="B53" s="14">
        <v>52</v>
      </c>
      <c r="C53" s="5" t="s">
        <v>53</v>
      </c>
      <c r="D53" s="19" t="s">
        <v>219</v>
      </c>
      <c r="E53" s="1">
        <v>6200</v>
      </c>
      <c r="F53" s="11">
        <v>2397</v>
      </c>
      <c r="G53" s="10">
        <v>2397</v>
      </c>
      <c r="H53" s="17">
        <v>14861400</v>
      </c>
    </row>
    <row r="54" spans="2:8" ht="30">
      <c r="B54" s="14">
        <v>53</v>
      </c>
      <c r="C54" s="5" t="s">
        <v>54</v>
      </c>
      <c r="D54" s="19" t="s">
        <v>219</v>
      </c>
      <c r="E54" s="1">
        <v>13500</v>
      </c>
      <c r="F54" s="11">
        <v>2195</v>
      </c>
      <c r="G54" s="10">
        <v>1831</v>
      </c>
      <c r="H54" s="17">
        <v>24718500</v>
      </c>
    </row>
    <row r="55" spans="2:8">
      <c r="B55" s="14">
        <v>54</v>
      </c>
      <c r="C55" s="5" t="s">
        <v>55</v>
      </c>
      <c r="D55" s="19" t="s">
        <v>218</v>
      </c>
      <c r="E55" s="1">
        <v>2400</v>
      </c>
      <c r="F55" s="11">
        <v>981</v>
      </c>
      <c r="G55" s="10">
        <v>981</v>
      </c>
      <c r="H55" s="17">
        <v>2354400</v>
      </c>
    </row>
    <row r="56" spans="2:8">
      <c r="B56" s="14">
        <v>55</v>
      </c>
      <c r="C56" s="5" t="s">
        <v>56</v>
      </c>
      <c r="D56" s="19"/>
      <c r="E56" s="1">
        <v>50</v>
      </c>
      <c r="F56" s="11">
        <v>148</v>
      </c>
      <c r="G56" s="9">
        <v>0</v>
      </c>
      <c r="H56" s="16">
        <v>0</v>
      </c>
    </row>
    <row r="57" spans="2:8">
      <c r="B57" s="14">
        <v>56</v>
      </c>
      <c r="C57" s="5" t="s">
        <v>57</v>
      </c>
      <c r="D57" s="19"/>
      <c r="E57" s="1">
        <v>5</v>
      </c>
      <c r="F57" s="11">
        <v>108541</v>
      </c>
      <c r="G57" s="3">
        <v>0</v>
      </c>
      <c r="H57" s="15">
        <v>0</v>
      </c>
    </row>
    <row r="58" spans="2:8">
      <c r="B58" s="14">
        <v>57</v>
      </c>
      <c r="C58" s="5" t="s">
        <v>58</v>
      </c>
      <c r="D58" s="19" t="s">
        <v>259</v>
      </c>
      <c r="E58" s="1">
        <v>50</v>
      </c>
      <c r="F58" s="11">
        <v>53</v>
      </c>
      <c r="G58" s="10">
        <v>53</v>
      </c>
      <c r="H58" s="17">
        <v>2650</v>
      </c>
    </row>
    <row r="59" spans="2:8">
      <c r="B59" s="14">
        <v>58</v>
      </c>
      <c r="C59" s="5" t="s">
        <v>59</v>
      </c>
      <c r="D59" s="19"/>
      <c r="E59" s="1">
        <v>20</v>
      </c>
      <c r="F59" s="11">
        <v>1122</v>
      </c>
      <c r="G59" s="9">
        <v>0</v>
      </c>
      <c r="H59" s="16">
        <v>0</v>
      </c>
    </row>
    <row r="60" spans="2:8">
      <c r="B60" s="14">
        <v>59</v>
      </c>
      <c r="C60" s="5" t="s">
        <v>60</v>
      </c>
      <c r="D60" s="19" t="s">
        <v>214</v>
      </c>
      <c r="E60" s="1">
        <v>3500</v>
      </c>
      <c r="F60" s="11">
        <v>675</v>
      </c>
      <c r="G60" s="10">
        <v>675</v>
      </c>
      <c r="H60" s="17">
        <v>2362500</v>
      </c>
    </row>
    <row r="61" spans="2:8" ht="30">
      <c r="B61" s="14">
        <v>60</v>
      </c>
      <c r="C61" s="6" t="s">
        <v>61</v>
      </c>
      <c r="D61" s="19"/>
      <c r="E61" s="1">
        <v>1200</v>
      </c>
      <c r="F61" s="11">
        <v>11765</v>
      </c>
      <c r="G61" s="3">
        <v>0</v>
      </c>
      <c r="H61" s="15">
        <v>0</v>
      </c>
    </row>
    <row r="62" spans="2:8" ht="30">
      <c r="B62" s="14">
        <v>61</v>
      </c>
      <c r="C62" s="6" t="s">
        <v>62</v>
      </c>
      <c r="D62" s="19"/>
      <c r="E62" s="1">
        <v>100</v>
      </c>
      <c r="F62" s="11">
        <v>11770</v>
      </c>
      <c r="G62" s="3">
        <v>0</v>
      </c>
      <c r="H62" s="15">
        <v>0</v>
      </c>
    </row>
    <row r="63" spans="2:8">
      <c r="B63" s="14">
        <v>62</v>
      </c>
      <c r="C63" s="5" t="s">
        <v>63</v>
      </c>
      <c r="D63" s="19" t="s">
        <v>219</v>
      </c>
      <c r="E63" s="1">
        <v>300</v>
      </c>
      <c r="F63" s="11">
        <v>2884</v>
      </c>
      <c r="G63" s="10">
        <v>2884</v>
      </c>
      <c r="H63" s="17">
        <v>865200</v>
      </c>
    </row>
    <row r="64" spans="2:8">
      <c r="B64" s="14">
        <v>63</v>
      </c>
      <c r="C64" s="5" t="s">
        <v>64</v>
      </c>
      <c r="D64" s="19" t="s">
        <v>219</v>
      </c>
      <c r="E64" s="1">
        <v>1200</v>
      </c>
      <c r="F64" s="11">
        <v>2780</v>
      </c>
      <c r="G64" s="10">
        <v>2780</v>
      </c>
      <c r="H64" s="17">
        <v>3336000</v>
      </c>
    </row>
    <row r="65" spans="2:8">
      <c r="B65" s="14">
        <v>64</v>
      </c>
      <c r="C65" s="5" t="s">
        <v>65</v>
      </c>
      <c r="D65" s="19" t="s">
        <v>219</v>
      </c>
      <c r="E65" s="1">
        <v>200</v>
      </c>
      <c r="F65" s="11">
        <v>10300</v>
      </c>
      <c r="G65" s="10">
        <v>10019</v>
      </c>
      <c r="H65" s="17">
        <v>2003800</v>
      </c>
    </row>
    <row r="66" spans="2:8" ht="30">
      <c r="B66" s="14">
        <v>65</v>
      </c>
      <c r="C66" s="6" t="s">
        <v>66</v>
      </c>
      <c r="D66" s="19"/>
      <c r="E66" s="1">
        <v>20</v>
      </c>
      <c r="F66" s="11">
        <v>30954</v>
      </c>
      <c r="G66" s="3">
        <v>0</v>
      </c>
      <c r="H66" s="15">
        <v>0</v>
      </c>
    </row>
    <row r="67" spans="2:8">
      <c r="B67" s="14">
        <v>66</v>
      </c>
      <c r="C67" s="5" t="s">
        <v>67</v>
      </c>
      <c r="D67" s="19" t="s">
        <v>255</v>
      </c>
      <c r="E67" s="1">
        <v>1000</v>
      </c>
      <c r="F67" s="11">
        <v>41</v>
      </c>
      <c r="G67" s="10">
        <v>41</v>
      </c>
      <c r="H67" s="17">
        <v>41000</v>
      </c>
    </row>
    <row r="68" spans="2:8">
      <c r="B68" s="14">
        <v>67</v>
      </c>
      <c r="C68" s="5" t="s">
        <v>68</v>
      </c>
      <c r="D68" s="19" t="s">
        <v>214</v>
      </c>
      <c r="E68" s="1">
        <v>700</v>
      </c>
      <c r="F68" s="11">
        <v>438</v>
      </c>
      <c r="G68" s="10">
        <v>438</v>
      </c>
      <c r="H68" s="17">
        <v>306600</v>
      </c>
    </row>
    <row r="69" spans="2:8">
      <c r="B69" s="14">
        <v>68</v>
      </c>
      <c r="C69" s="5" t="s">
        <v>69</v>
      </c>
      <c r="D69" s="19"/>
      <c r="E69" s="1">
        <v>1200</v>
      </c>
      <c r="F69" s="11">
        <v>193</v>
      </c>
      <c r="G69" s="9">
        <v>0</v>
      </c>
      <c r="H69" s="16">
        <v>0</v>
      </c>
    </row>
    <row r="70" spans="2:8">
      <c r="B70" s="14">
        <v>69</v>
      </c>
      <c r="C70" s="5" t="s">
        <v>70</v>
      </c>
      <c r="D70" s="19" t="s">
        <v>255</v>
      </c>
      <c r="E70" s="1">
        <v>450</v>
      </c>
      <c r="F70" s="11">
        <v>60</v>
      </c>
      <c r="G70" s="10">
        <v>57</v>
      </c>
      <c r="H70" s="17">
        <v>25650</v>
      </c>
    </row>
    <row r="71" spans="2:8">
      <c r="B71" s="14">
        <v>70</v>
      </c>
      <c r="C71" s="4" t="s">
        <v>71</v>
      </c>
      <c r="D71" s="19" t="s">
        <v>231</v>
      </c>
      <c r="E71" s="1">
        <v>50</v>
      </c>
      <c r="F71" s="11">
        <v>438</v>
      </c>
      <c r="G71" s="10">
        <v>438</v>
      </c>
      <c r="H71" s="17">
        <v>21900</v>
      </c>
    </row>
    <row r="72" spans="2:8">
      <c r="B72" s="14">
        <v>71</v>
      </c>
      <c r="C72" s="4" t="s">
        <v>72</v>
      </c>
      <c r="D72" s="19" t="s">
        <v>214</v>
      </c>
      <c r="E72" s="1">
        <v>7500</v>
      </c>
      <c r="F72" s="11">
        <v>1419</v>
      </c>
      <c r="G72" s="10">
        <v>1419</v>
      </c>
      <c r="H72" s="17">
        <v>10642500</v>
      </c>
    </row>
    <row r="73" spans="2:8">
      <c r="B73" s="14">
        <v>72</v>
      </c>
      <c r="C73" s="4" t="s">
        <v>73</v>
      </c>
      <c r="D73" s="19"/>
      <c r="E73" s="1">
        <v>7500</v>
      </c>
      <c r="F73" s="11">
        <v>577</v>
      </c>
      <c r="G73" s="3">
        <v>0</v>
      </c>
      <c r="H73" s="15">
        <v>0</v>
      </c>
    </row>
    <row r="74" spans="2:8" ht="30">
      <c r="B74" s="14">
        <v>73</v>
      </c>
      <c r="C74" s="4" t="s">
        <v>74</v>
      </c>
      <c r="D74" s="19" t="s">
        <v>233</v>
      </c>
      <c r="E74" s="1">
        <v>30</v>
      </c>
      <c r="F74" s="11">
        <v>47110</v>
      </c>
      <c r="G74" s="10">
        <v>45267</v>
      </c>
      <c r="H74" s="17">
        <v>1358010</v>
      </c>
    </row>
    <row r="75" spans="2:8" ht="30">
      <c r="B75" s="14">
        <v>74</v>
      </c>
      <c r="C75" s="4" t="s">
        <v>75</v>
      </c>
      <c r="D75" s="19" t="s">
        <v>226</v>
      </c>
      <c r="E75" s="1">
        <v>200</v>
      </c>
      <c r="F75" s="11">
        <v>1200</v>
      </c>
      <c r="G75" s="10">
        <v>919</v>
      </c>
      <c r="H75" s="17">
        <v>183800</v>
      </c>
    </row>
    <row r="76" spans="2:8">
      <c r="B76" s="14">
        <v>75</v>
      </c>
      <c r="C76" s="5" t="s">
        <v>76</v>
      </c>
      <c r="D76" s="19"/>
      <c r="E76" s="1">
        <v>150</v>
      </c>
      <c r="F76" s="11">
        <v>333</v>
      </c>
      <c r="G76" s="9">
        <v>0</v>
      </c>
      <c r="H76" s="16">
        <v>0</v>
      </c>
    </row>
    <row r="77" spans="2:8">
      <c r="B77" s="14">
        <v>76</v>
      </c>
      <c r="C77" s="5" t="s">
        <v>77</v>
      </c>
      <c r="D77" s="19" t="s">
        <v>227</v>
      </c>
      <c r="E77" s="1">
        <v>80</v>
      </c>
      <c r="F77" s="11">
        <v>12289</v>
      </c>
      <c r="G77" s="10">
        <v>12068</v>
      </c>
      <c r="H77" s="17">
        <v>965440</v>
      </c>
    </row>
    <row r="78" spans="2:8">
      <c r="B78" s="14">
        <v>77</v>
      </c>
      <c r="C78" s="5" t="s">
        <v>78</v>
      </c>
      <c r="D78" s="19"/>
      <c r="E78" s="1">
        <v>200</v>
      </c>
      <c r="F78" s="11">
        <v>24</v>
      </c>
      <c r="G78" s="9">
        <v>0</v>
      </c>
      <c r="H78" s="16">
        <v>0</v>
      </c>
    </row>
    <row r="79" spans="2:8">
      <c r="B79" s="14">
        <v>78</v>
      </c>
      <c r="C79" s="5" t="s">
        <v>79</v>
      </c>
      <c r="D79" s="19"/>
      <c r="E79" s="1">
        <v>240</v>
      </c>
      <c r="F79" s="11">
        <v>11463</v>
      </c>
      <c r="G79" s="3">
        <v>0</v>
      </c>
      <c r="H79" s="15">
        <v>0</v>
      </c>
    </row>
    <row r="80" spans="2:8">
      <c r="B80" s="14">
        <v>79</v>
      </c>
      <c r="C80" s="5" t="s">
        <v>80</v>
      </c>
      <c r="D80" s="19" t="s">
        <v>224</v>
      </c>
      <c r="E80" s="1">
        <v>100</v>
      </c>
      <c r="F80" s="11">
        <v>6739</v>
      </c>
      <c r="G80" s="10">
        <v>6057</v>
      </c>
      <c r="H80" s="17">
        <v>605700</v>
      </c>
    </row>
    <row r="81" spans="2:8">
      <c r="B81" s="14">
        <v>80</v>
      </c>
      <c r="C81" s="5" t="s">
        <v>81</v>
      </c>
      <c r="D81" s="19" t="s">
        <v>257</v>
      </c>
      <c r="E81" s="1">
        <v>450</v>
      </c>
      <c r="F81" s="11">
        <v>83</v>
      </c>
      <c r="G81" s="10">
        <v>83</v>
      </c>
      <c r="H81" s="17">
        <v>37350</v>
      </c>
    </row>
    <row r="82" spans="2:8" ht="30">
      <c r="B82" s="14">
        <v>81</v>
      </c>
      <c r="C82" s="5" t="s">
        <v>82</v>
      </c>
      <c r="D82" s="19" t="s">
        <v>235</v>
      </c>
      <c r="E82" s="1">
        <v>100</v>
      </c>
      <c r="F82" s="11">
        <v>165985</v>
      </c>
      <c r="G82" s="10">
        <v>156164</v>
      </c>
      <c r="H82" s="17">
        <v>15616400</v>
      </c>
    </row>
    <row r="83" spans="2:8">
      <c r="B83" s="14">
        <v>82</v>
      </c>
      <c r="C83" s="5" t="s">
        <v>83</v>
      </c>
      <c r="D83" s="19" t="s">
        <v>230</v>
      </c>
      <c r="E83" s="1">
        <v>100</v>
      </c>
      <c r="F83" s="11">
        <v>2307</v>
      </c>
      <c r="G83" s="10">
        <v>2302</v>
      </c>
      <c r="H83" s="17">
        <v>230200</v>
      </c>
    </row>
    <row r="84" spans="2:8">
      <c r="B84" s="14">
        <v>83</v>
      </c>
      <c r="C84" s="5" t="s">
        <v>84</v>
      </c>
      <c r="D84" s="19"/>
      <c r="E84" s="1">
        <v>800</v>
      </c>
      <c r="F84" s="11">
        <v>1500</v>
      </c>
      <c r="G84" s="3">
        <v>0</v>
      </c>
      <c r="H84" s="15">
        <v>0</v>
      </c>
    </row>
    <row r="85" spans="2:8" ht="30">
      <c r="B85" s="14">
        <v>84</v>
      </c>
      <c r="C85" s="5" t="s">
        <v>85</v>
      </c>
      <c r="D85" s="19"/>
      <c r="E85" s="1">
        <v>6000</v>
      </c>
      <c r="F85" s="11">
        <v>4075</v>
      </c>
      <c r="G85" s="9">
        <v>0</v>
      </c>
      <c r="H85" s="16">
        <v>0</v>
      </c>
    </row>
    <row r="86" spans="2:8">
      <c r="B86" s="14">
        <v>85</v>
      </c>
      <c r="C86" s="5" t="s">
        <v>86</v>
      </c>
      <c r="D86" s="19"/>
      <c r="E86" s="1">
        <v>100</v>
      </c>
      <c r="F86" s="11">
        <v>1136</v>
      </c>
      <c r="G86" s="3">
        <v>0</v>
      </c>
      <c r="H86" s="15">
        <v>0</v>
      </c>
    </row>
    <row r="87" spans="2:8">
      <c r="B87" s="14">
        <v>86</v>
      </c>
      <c r="C87" s="5" t="s">
        <v>87</v>
      </c>
      <c r="D87" s="19"/>
      <c r="E87" s="1">
        <v>50</v>
      </c>
      <c r="F87" s="11">
        <v>156</v>
      </c>
      <c r="G87" s="9">
        <v>0</v>
      </c>
      <c r="H87" s="16">
        <v>0</v>
      </c>
    </row>
    <row r="88" spans="2:8">
      <c r="B88" s="14">
        <v>87</v>
      </c>
      <c r="C88" s="5" t="s">
        <v>88</v>
      </c>
      <c r="D88" s="19" t="s">
        <v>214</v>
      </c>
      <c r="E88" s="1">
        <v>250</v>
      </c>
      <c r="F88" s="11">
        <v>10000</v>
      </c>
      <c r="G88" s="10">
        <v>9722</v>
      </c>
      <c r="H88" s="17">
        <v>2430500</v>
      </c>
    </row>
    <row r="89" spans="2:8">
      <c r="B89" s="14">
        <v>88</v>
      </c>
      <c r="C89" s="5" t="s">
        <v>89</v>
      </c>
      <c r="D89" s="19"/>
      <c r="E89" s="1">
        <v>20</v>
      </c>
      <c r="F89" s="11">
        <v>52</v>
      </c>
      <c r="G89" s="3">
        <v>0</v>
      </c>
      <c r="H89" s="15">
        <v>0</v>
      </c>
    </row>
    <row r="90" spans="2:8">
      <c r="B90" s="14">
        <v>89</v>
      </c>
      <c r="C90" s="5" t="s">
        <v>90</v>
      </c>
      <c r="D90" s="19" t="s">
        <v>259</v>
      </c>
      <c r="E90" s="1">
        <v>50</v>
      </c>
      <c r="F90" s="11">
        <v>40</v>
      </c>
      <c r="G90" s="10">
        <v>39</v>
      </c>
      <c r="H90" s="17">
        <v>1950</v>
      </c>
    </row>
    <row r="91" spans="2:8" ht="30">
      <c r="B91" s="14">
        <v>90</v>
      </c>
      <c r="C91" s="5" t="s">
        <v>91</v>
      </c>
      <c r="D91" s="19"/>
      <c r="E91" s="1">
        <v>16000</v>
      </c>
      <c r="F91" s="11">
        <v>200</v>
      </c>
      <c r="G91" s="9">
        <v>0</v>
      </c>
      <c r="H91" s="16">
        <v>0</v>
      </c>
    </row>
    <row r="92" spans="2:8" ht="30">
      <c r="B92" s="14">
        <v>91</v>
      </c>
      <c r="C92" s="5" t="s">
        <v>92</v>
      </c>
      <c r="D92" s="19" t="s">
        <v>234</v>
      </c>
      <c r="E92" s="1">
        <v>240</v>
      </c>
      <c r="F92" s="11">
        <v>1397</v>
      </c>
      <c r="G92" s="10">
        <v>1360</v>
      </c>
      <c r="H92" s="17">
        <v>326400</v>
      </c>
    </row>
    <row r="93" spans="2:8" ht="45">
      <c r="B93" s="14">
        <v>92</v>
      </c>
      <c r="C93" s="5" t="s">
        <v>93</v>
      </c>
      <c r="D93" s="19" t="s">
        <v>219</v>
      </c>
      <c r="E93" s="1">
        <v>80</v>
      </c>
      <c r="F93" s="11">
        <v>7997</v>
      </c>
      <c r="G93" s="10">
        <v>6873</v>
      </c>
      <c r="H93" s="17">
        <v>549840</v>
      </c>
    </row>
    <row r="94" spans="2:8">
      <c r="B94" s="14">
        <v>93</v>
      </c>
      <c r="C94" s="5" t="s">
        <v>94</v>
      </c>
      <c r="D94" s="19" t="s">
        <v>214</v>
      </c>
      <c r="E94" s="1">
        <v>3000</v>
      </c>
      <c r="F94" s="11">
        <v>423</v>
      </c>
      <c r="G94" s="10">
        <v>423</v>
      </c>
      <c r="H94" s="17">
        <v>1269000</v>
      </c>
    </row>
    <row r="95" spans="2:8">
      <c r="B95" s="14">
        <v>94</v>
      </c>
      <c r="C95" s="5" t="s">
        <v>95</v>
      </c>
      <c r="D95" s="19" t="s">
        <v>232</v>
      </c>
      <c r="E95" s="1">
        <v>100</v>
      </c>
      <c r="F95" s="11">
        <v>39</v>
      </c>
      <c r="G95" s="10">
        <v>37</v>
      </c>
      <c r="H95" s="17">
        <v>3700</v>
      </c>
    </row>
    <row r="96" spans="2:8">
      <c r="B96" s="14">
        <v>95</v>
      </c>
      <c r="C96" s="5" t="s">
        <v>96</v>
      </c>
      <c r="D96" s="19"/>
      <c r="E96" s="1">
        <v>100</v>
      </c>
      <c r="F96" s="11">
        <v>875</v>
      </c>
      <c r="G96" s="3">
        <v>0</v>
      </c>
      <c r="H96" s="15">
        <v>0</v>
      </c>
    </row>
    <row r="97" spans="2:8">
      <c r="B97" s="14">
        <v>96</v>
      </c>
      <c r="C97" s="5" t="s">
        <v>97</v>
      </c>
      <c r="D97" s="19" t="s">
        <v>214</v>
      </c>
      <c r="E97" s="1">
        <v>100</v>
      </c>
      <c r="F97" s="11">
        <v>1203</v>
      </c>
      <c r="G97" s="10">
        <v>1100</v>
      </c>
      <c r="H97" s="17">
        <v>110000</v>
      </c>
    </row>
    <row r="98" spans="2:8">
      <c r="B98" s="14">
        <v>97</v>
      </c>
      <c r="C98" s="5" t="s">
        <v>98</v>
      </c>
      <c r="D98" s="19" t="s">
        <v>214</v>
      </c>
      <c r="E98" s="1">
        <v>3300</v>
      </c>
      <c r="F98" s="11">
        <v>625</v>
      </c>
      <c r="G98" s="10">
        <v>551</v>
      </c>
      <c r="H98" s="17">
        <v>1818300</v>
      </c>
    </row>
    <row r="99" spans="2:8">
      <c r="B99" s="14">
        <v>98</v>
      </c>
      <c r="C99" s="6" t="s">
        <v>99</v>
      </c>
      <c r="D99" s="19"/>
      <c r="E99" s="1">
        <v>10</v>
      </c>
      <c r="F99" s="11">
        <v>16167</v>
      </c>
      <c r="G99" s="3">
        <v>0</v>
      </c>
      <c r="H99" s="15">
        <v>0</v>
      </c>
    </row>
    <row r="100" spans="2:8">
      <c r="B100" s="14">
        <v>99</v>
      </c>
      <c r="C100" s="5" t="s">
        <v>100</v>
      </c>
      <c r="D100" s="19"/>
      <c r="E100" s="1">
        <v>350</v>
      </c>
      <c r="F100" s="11">
        <v>7385</v>
      </c>
      <c r="G100" s="3">
        <v>0</v>
      </c>
      <c r="H100" s="15">
        <v>0</v>
      </c>
    </row>
    <row r="101" spans="2:8">
      <c r="B101" s="14">
        <v>100</v>
      </c>
      <c r="C101" s="5" t="s">
        <v>101</v>
      </c>
      <c r="D101" s="19" t="s">
        <v>234</v>
      </c>
      <c r="E101" s="1">
        <v>100</v>
      </c>
      <c r="F101" s="11">
        <v>68285</v>
      </c>
      <c r="G101" s="10">
        <v>68285</v>
      </c>
      <c r="H101" s="17">
        <v>6828500</v>
      </c>
    </row>
    <row r="102" spans="2:8">
      <c r="B102" s="14">
        <v>101</v>
      </c>
      <c r="C102" s="5" t="s">
        <v>102</v>
      </c>
      <c r="D102" s="19"/>
      <c r="E102" s="1">
        <v>350</v>
      </c>
      <c r="F102" s="11">
        <v>1218</v>
      </c>
      <c r="G102" s="3">
        <v>0</v>
      </c>
      <c r="H102" s="15">
        <v>0</v>
      </c>
    </row>
    <row r="103" spans="2:8" ht="30">
      <c r="B103" s="14">
        <v>102</v>
      </c>
      <c r="C103" s="6" t="s">
        <v>103</v>
      </c>
      <c r="D103" s="19" t="s">
        <v>212</v>
      </c>
      <c r="E103" s="1">
        <v>50</v>
      </c>
      <c r="F103" s="11">
        <v>52337</v>
      </c>
      <c r="G103" s="10">
        <v>52337</v>
      </c>
      <c r="H103" s="17">
        <v>2616850</v>
      </c>
    </row>
    <row r="104" spans="2:8" ht="45">
      <c r="B104" s="14">
        <v>103</v>
      </c>
      <c r="C104" s="5" t="s">
        <v>104</v>
      </c>
      <c r="D104" s="19" t="s">
        <v>223</v>
      </c>
      <c r="E104" s="1">
        <v>1500</v>
      </c>
      <c r="F104" s="11">
        <v>22227</v>
      </c>
      <c r="G104" s="10">
        <v>20437</v>
      </c>
      <c r="H104" s="17">
        <v>30655500</v>
      </c>
    </row>
    <row r="105" spans="2:8">
      <c r="B105" s="14">
        <v>104</v>
      </c>
      <c r="C105" s="5" t="s">
        <v>105</v>
      </c>
      <c r="D105" s="19" t="s">
        <v>232</v>
      </c>
      <c r="E105" s="1">
        <v>600</v>
      </c>
      <c r="F105" s="11">
        <v>24</v>
      </c>
      <c r="G105" s="10">
        <v>23</v>
      </c>
      <c r="H105" s="17">
        <v>13800</v>
      </c>
    </row>
    <row r="106" spans="2:8">
      <c r="B106" s="14">
        <v>105</v>
      </c>
      <c r="C106" s="5" t="s">
        <v>106</v>
      </c>
      <c r="D106" s="19" t="s">
        <v>214</v>
      </c>
      <c r="E106" s="1">
        <v>1200</v>
      </c>
      <c r="F106" s="11">
        <v>2969</v>
      </c>
      <c r="G106" s="10">
        <v>2969</v>
      </c>
      <c r="H106" s="17">
        <v>3562800</v>
      </c>
    </row>
    <row r="107" spans="2:8">
      <c r="B107" s="14">
        <v>106</v>
      </c>
      <c r="C107" s="5" t="s">
        <v>107</v>
      </c>
      <c r="D107" s="19"/>
      <c r="E107" s="1">
        <v>50</v>
      </c>
      <c r="F107" s="11">
        <v>10000</v>
      </c>
      <c r="G107" s="3">
        <v>0</v>
      </c>
      <c r="H107" s="15">
        <v>0</v>
      </c>
    </row>
    <row r="108" spans="2:8" ht="45">
      <c r="B108" s="14">
        <v>107</v>
      </c>
      <c r="C108" s="5" t="s">
        <v>108</v>
      </c>
      <c r="D108" s="19"/>
      <c r="E108" s="1">
        <v>400</v>
      </c>
      <c r="F108" s="11">
        <v>1747</v>
      </c>
      <c r="G108" s="3">
        <v>0</v>
      </c>
      <c r="H108" s="15">
        <v>0</v>
      </c>
    </row>
    <row r="109" spans="2:8">
      <c r="B109" s="14">
        <v>108</v>
      </c>
      <c r="C109" s="5" t="s">
        <v>109</v>
      </c>
      <c r="D109" s="19" t="s">
        <v>214</v>
      </c>
      <c r="E109" s="1">
        <v>2800</v>
      </c>
      <c r="F109" s="11">
        <v>1245</v>
      </c>
      <c r="G109" s="10">
        <v>1245</v>
      </c>
      <c r="H109" s="17">
        <v>3486000</v>
      </c>
    </row>
    <row r="110" spans="2:8" ht="30">
      <c r="B110" s="14">
        <v>109</v>
      </c>
      <c r="C110" s="5" t="s">
        <v>110</v>
      </c>
      <c r="D110" s="19" t="s">
        <v>236</v>
      </c>
      <c r="E110" s="1">
        <v>12</v>
      </c>
      <c r="F110" s="11">
        <v>1040581</v>
      </c>
      <c r="G110" s="10">
        <v>1040581</v>
      </c>
      <c r="H110" s="17">
        <v>12486972</v>
      </c>
    </row>
    <row r="111" spans="2:8" ht="30">
      <c r="B111" s="14">
        <v>110</v>
      </c>
      <c r="C111" s="5" t="s">
        <v>111</v>
      </c>
      <c r="D111" s="19"/>
      <c r="E111" s="1">
        <v>10</v>
      </c>
      <c r="F111" s="11">
        <v>440680</v>
      </c>
      <c r="G111" s="3">
        <v>0</v>
      </c>
      <c r="H111" s="15">
        <v>0</v>
      </c>
    </row>
    <row r="112" spans="2:8">
      <c r="B112" s="14">
        <v>111</v>
      </c>
      <c r="C112" s="5" t="s">
        <v>112</v>
      </c>
      <c r="D112" s="19" t="s">
        <v>237</v>
      </c>
      <c r="E112" s="1">
        <v>3</v>
      </c>
      <c r="F112" s="11">
        <v>235764</v>
      </c>
      <c r="G112" s="10">
        <v>174713</v>
      </c>
      <c r="H112" s="17">
        <v>524139</v>
      </c>
    </row>
    <row r="113" spans="2:8">
      <c r="B113" s="14">
        <v>112</v>
      </c>
      <c r="C113" s="5" t="s">
        <v>113</v>
      </c>
      <c r="D113" s="19" t="s">
        <v>238</v>
      </c>
      <c r="E113" s="1">
        <v>10</v>
      </c>
      <c r="F113" s="11">
        <v>31097</v>
      </c>
      <c r="G113" s="10">
        <v>20865</v>
      </c>
      <c r="H113" s="17">
        <v>208650</v>
      </c>
    </row>
    <row r="114" spans="2:8" ht="30">
      <c r="B114" s="14">
        <v>113</v>
      </c>
      <c r="C114" s="5" t="s">
        <v>114</v>
      </c>
      <c r="D114" s="19"/>
      <c r="E114" s="1">
        <v>10</v>
      </c>
      <c r="F114" s="11">
        <v>79180</v>
      </c>
      <c r="G114" s="3">
        <v>0</v>
      </c>
      <c r="H114" s="15">
        <v>0</v>
      </c>
    </row>
    <row r="115" spans="2:8" ht="30">
      <c r="B115" s="14">
        <v>114</v>
      </c>
      <c r="C115" s="5" t="s">
        <v>115</v>
      </c>
      <c r="D115" s="19"/>
      <c r="E115" s="1">
        <v>5</v>
      </c>
      <c r="F115" s="11">
        <v>35022</v>
      </c>
      <c r="G115" s="3">
        <v>0</v>
      </c>
      <c r="H115" s="15">
        <v>0</v>
      </c>
    </row>
    <row r="116" spans="2:8">
      <c r="B116" s="14">
        <v>115</v>
      </c>
      <c r="C116" s="5" t="s">
        <v>116</v>
      </c>
      <c r="D116" s="19" t="s">
        <v>223</v>
      </c>
      <c r="E116" s="1">
        <v>10</v>
      </c>
      <c r="F116" s="11">
        <v>27188</v>
      </c>
      <c r="G116" s="10">
        <v>23571</v>
      </c>
      <c r="H116" s="17">
        <v>235710</v>
      </c>
    </row>
    <row r="117" spans="2:8" ht="30">
      <c r="B117" s="14">
        <v>116</v>
      </c>
      <c r="C117" s="5" t="s">
        <v>117</v>
      </c>
      <c r="D117" s="19"/>
      <c r="E117" s="1">
        <v>10</v>
      </c>
      <c r="F117" s="11">
        <v>20658</v>
      </c>
      <c r="G117" s="3">
        <v>0</v>
      </c>
      <c r="H117" s="15">
        <v>0</v>
      </c>
    </row>
    <row r="118" spans="2:8" ht="30">
      <c r="B118" s="14">
        <v>117</v>
      </c>
      <c r="C118" s="5" t="s">
        <v>118</v>
      </c>
      <c r="D118" s="19" t="s">
        <v>239</v>
      </c>
      <c r="E118" s="1">
        <v>10</v>
      </c>
      <c r="F118" s="11">
        <v>31469</v>
      </c>
      <c r="G118" s="10">
        <v>31469</v>
      </c>
      <c r="H118" s="17">
        <v>314690</v>
      </c>
    </row>
    <row r="119" spans="2:8">
      <c r="B119" s="14">
        <v>118</v>
      </c>
      <c r="C119" s="5" t="s">
        <v>119</v>
      </c>
      <c r="D119" s="19" t="s">
        <v>236</v>
      </c>
      <c r="E119" s="1">
        <v>10</v>
      </c>
      <c r="F119" s="11">
        <v>17333</v>
      </c>
      <c r="G119" s="10">
        <v>16883</v>
      </c>
      <c r="H119" s="17">
        <v>168830</v>
      </c>
    </row>
    <row r="120" spans="2:8" ht="30">
      <c r="B120" s="14">
        <v>119</v>
      </c>
      <c r="C120" s="5" t="s">
        <v>120</v>
      </c>
      <c r="D120" s="19"/>
      <c r="E120" s="1">
        <v>5</v>
      </c>
      <c r="F120" s="11">
        <v>55231</v>
      </c>
      <c r="G120" s="3">
        <v>0</v>
      </c>
      <c r="H120" s="15">
        <v>0</v>
      </c>
    </row>
    <row r="121" spans="2:8" ht="30">
      <c r="B121" s="14">
        <v>120</v>
      </c>
      <c r="C121" s="5" t="s">
        <v>121</v>
      </c>
      <c r="D121" s="19"/>
      <c r="E121" s="1">
        <v>320</v>
      </c>
      <c r="F121" s="11">
        <v>438</v>
      </c>
      <c r="G121" s="9">
        <v>0</v>
      </c>
      <c r="H121" s="16">
        <v>0</v>
      </c>
    </row>
    <row r="122" spans="2:8">
      <c r="B122" s="14">
        <v>121</v>
      </c>
      <c r="C122" s="5" t="s">
        <v>122</v>
      </c>
      <c r="D122" s="19" t="s">
        <v>240</v>
      </c>
      <c r="E122" s="1">
        <v>210</v>
      </c>
      <c r="F122" s="11">
        <v>680</v>
      </c>
      <c r="G122" s="10">
        <v>614</v>
      </c>
      <c r="H122" s="17">
        <v>128940</v>
      </c>
    </row>
    <row r="123" spans="2:8">
      <c r="B123" s="14">
        <v>122</v>
      </c>
      <c r="C123" s="5" t="s">
        <v>123</v>
      </c>
      <c r="D123" s="19" t="s">
        <v>231</v>
      </c>
      <c r="E123" s="1">
        <v>30</v>
      </c>
      <c r="F123" s="11">
        <v>786</v>
      </c>
      <c r="G123" s="10">
        <v>719</v>
      </c>
      <c r="H123" s="17">
        <v>21570</v>
      </c>
    </row>
    <row r="124" spans="2:8" ht="30">
      <c r="B124" s="14">
        <v>123</v>
      </c>
      <c r="C124" s="5" t="s">
        <v>124</v>
      </c>
      <c r="D124" s="19" t="s">
        <v>241</v>
      </c>
      <c r="E124" s="1">
        <v>5</v>
      </c>
      <c r="F124" s="11">
        <v>10290</v>
      </c>
      <c r="G124" s="10">
        <v>10000</v>
      </c>
      <c r="H124" s="17">
        <v>50000</v>
      </c>
    </row>
    <row r="125" spans="2:8" ht="30">
      <c r="B125" s="14">
        <v>124</v>
      </c>
      <c r="C125" s="5" t="s">
        <v>125</v>
      </c>
      <c r="D125" s="19" t="s">
        <v>260</v>
      </c>
      <c r="E125" s="1">
        <v>70</v>
      </c>
      <c r="F125" s="11">
        <v>171254</v>
      </c>
      <c r="G125" s="10">
        <v>171254</v>
      </c>
      <c r="H125" s="17">
        <v>11987780</v>
      </c>
    </row>
    <row r="126" spans="2:8">
      <c r="B126" s="14">
        <v>125</v>
      </c>
      <c r="C126" s="5" t="s">
        <v>126</v>
      </c>
      <c r="D126" s="19" t="s">
        <v>261</v>
      </c>
      <c r="E126" s="1">
        <v>6</v>
      </c>
      <c r="F126" s="11">
        <v>3125</v>
      </c>
      <c r="G126" s="10">
        <v>3125</v>
      </c>
      <c r="H126" s="17">
        <v>18750</v>
      </c>
    </row>
    <row r="127" spans="2:8">
      <c r="B127" s="14">
        <v>126</v>
      </c>
      <c r="C127" s="5" t="s">
        <v>127</v>
      </c>
      <c r="D127" s="19" t="s">
        <v>242</v>
      </c>
      <c r="E127" s="1">
        <v>150</v>
      </c>
      <c r="F127" s="11">
        <v>38</v>
      </c>
      <c r="G127" s="10">
        <v>36</v>
      </c>
      <c r="H127" s="17">
        <v>5400</v>
      </c>
    </row>
    <row r="128" spans="2:8" ht="30">
      <c r="B128" s="14">
        <v>127</v>
      </c>
      <c r="C128" s="5" t="s">
        <v>128</v>
      </c>
      <c r="D128" s="19"/>
      <c r="E128" s="1">
        <v>150</v>
      </c>
      <c r="F128" s="11">
        <v>2300</v>
      </c>
      <c r="G128" s="9">
        <v>0</v>
      </c>
      <c r="H128" s="16">
        <v>0</v>
      </c>
    </row>
    <row r="129" spans="2:8">
      <c r="B129" s="14">
        <v>128</v>
      </c>
      <c r="C129" s="5" t="s">
        <v>129</v>
      </c>
      <c r="D129" s="19" t="s">
        <v>262</v>
      </c>
      <c r="E129" s="1">
        <v>100</v>
      </c>
      <c r="F129" s="11">
        <v>9772</v>
      </c>
      <c r="G129" s="10">
        <v>9645</v>
      </c>
      <c r="H129" s="17">
        <v>964500</v>
      </c>
    </row>
    <row r="130" spans="2:8" ht="30">
      <c r="B130" s="14">
        <v>129</v>
      </c>
      <c r="C130" s="5" t="s">
        <v>130</v>
      </c>
      <c r="D130" s="19"/>
      <c r="E130" s="1">
        <v>250</v>
      </c>
      <c r="F130" s="11">
        <v>1068</v>
      </c>
      <c r="G130" s="3">
        <v>0</v>
      </c>
      <c r="H130" s="15">
        <v>0</v>
      </c>
    </row>
    <row r="131" spans="2:8" ht="30">
      <c r="B131" s="14">
        <v>130</v>
      </c>
      <c r="C131" s="5" t="s">
        <v>131</v>
      </c>
      <c r="D131" s="19"/>
      <c r="E131" s="1">
        <v>36</v>
      </c>
      <c r="F131" s="11">
        <v>21613</v>
      </c>
      <c r="G131" s="3">
        <v>0</v>
      </c>
      <c r="H131" s="15">
        <v>0</v>
      </c>
    </row>
    <row r="132" spans="2:8" ht="30">
      <c r="B132" s="14">
        <v>131</v>
      </c>
      <c r="C132" s="6" t="s">
        <v>132</v>
      </c>
      <c r="D132" s="19"/>
      <c r="E132" s="1">
        <v>60</v>
      </c>
      <c r="F132" s="11">
        <v>21928</v>
      </c>
      <c r="G132" s="9">
        <v>0</v>
      </c>
      <c r="H132" s="16">
        <v>0</v>
      </c>
    </row>
    <row r="133" spans="2:8">
      <c r="B133" s="14">
        <v>132</v>
      </c>
      <c r="C133" s="4" t="s">
        <v>133</v>
      </c>
      <c r="D133" s="19" t="s">
        <v>255</v>
      </c>
      <c r="E133" s="1">
        <v>200</v>
      </c>
      <c r="F133" s="11">
        <v>56</v>
      </c>
      <c r="G133" s="10">
        <v>56</v>
      </c>
      <c r="H133" s="17">
        <v>11200</v>
      </c>
    </row>
    <row r="134" spans="2:8" ht="30">
      <c r="B134" s="14">
        <v>133</v>
      </c>
      <c r="C134" s="4" t="s">
        <v>134</v>
      </c>
      <c r="D134" s="19" t="s">
        <v>243</v>
      </c>
      <c r="E134" s="1">
        <v>400</v>
      </c>
      <c r="F134" s="11">
        <v>1057</v>
      </c>
      <c r="G134" s="10">
        <v>466</v>
      </c>
      <c r="H134" s="17">
        <v>186546.66666666666</v>
      </c>
    </row>
    <row r="135" spans="2:8" ht="30">
      <c r="B135" s="14">
        <v>134</v>
      </c>
      <c r="C135" s="4" t="s">
        <v>135</v>
      </c>
      <c r="D135" s="19"/>
      <c r="E135" s="1">
        <v>4000</v>
      </c>
      <c r="F135" s="11">
        <v>930</v>
      </c>
      <c r="G135" s="3">
        <v>0</v>
      </c>
      <c r="H135" s="15">
        <v>0</v>
      </c>
    </row>
    <row r="136" spans="2:8">
      <c r="B136" s="14">
        <v>135</v>
      </c>
      <c r="C136" s="4" t="s">
        <v>136</v>
      </c>
      <c r="D136" s="19" t="s">
        <v>258</v>
      </c>
      <c r="E136" s="1">
        <v>200</v>
      </c>
      <c r="F136" s="11">
        <v>45</v>
      </c>
      <c r="G136" s="10">
        <v>41</v>
      </c>
      <c r="H136" s="17">
        <v>8200</v>
      </c>
    </row>
    <row r="137" spans="2:8">
      <c r="B137" s="14">
        <v>136</v>
      </c>
      <c r="C137" s="4" t="s">
        <v>137</v>
      </c>
      <c r="D137" s="19"/>
      <c r="E137" s="1">
        <v>120</v>
      </c>
      <c r="F137" s="11">
        <v>232</v>
      </c>
      <c r="G137" s="9">
        <v>0</v>
      </c>
      <c r="H137" s="16">
        <v>0</v>
      </c>
    </row>
    <row r="138" spans="2:8">
      <c r="B138" s="14">
        <v>137</v>
      </c>
      <c r="C138" s="5" t="s">
        <v>138</v>
      </c>
      <c r="D138" s="19" t="s">
        <v>215</v>
      </c>
      <c r="E138" s="1">
        <v>3000</v>
      </c>
      <c r="F138" s="11">
        <v>47</v>
      </c>
      <c r="G138" s="10">
        <v>44</v>
      </c>
      <c r="H138" s="17">
        <v>132000</v>
      </c>
    </row>
    <row r="139" spans="2:8">
      <c r="B139" s="14">
        <v>138</v>
      </c>
      <c r="C139" s="5" t="s">
        <v>139</v>
      </c>
      <c r="D139" s="19" t="s">
        <v>219</v>
      </c>
      <c r="E139" s="1">
        <v>160</v>
      </c>
      <c r="F139" s="11">
        <v>17929</v>
      </c>
      <c r="G139" s="10">
        <v>17929</v>
      </c>
      <c r="H139" s="17">
        <v>2868640</v>
      </c>
    </row>
    <row r="140" spans="2:8">
      <c r="B140" s="14">
        <v>139</v>
      </c>
      <c r="C140" s="5" t="s">
        <v>140</v>
      </c>
      <c r="D140" s="19" t="s">
        <v>214</v>
      </c>
      <c r="E140" s="1">
        <v>700</v>
      </c>
      <c r="F140" s="11">
        <v>13253</v>
      </c>
      <c r="G140" s="10">
        <v>13158</v>
      </c>
      <c r="H140" s="17">
        <v>9210600</v>
      </c>
    </row>
    <row r="141" spans="2:8">
      <c r="B141" s="14">
        <v>140</v>
      </c>
      <c r="C141" s="5" t="s">
        <v>141</v>
      </c>
      <c r="D141" s="19"/>
      <c r="E141" s="1">
        <v>700</v>
      </c>
      <c r="F141" s="11">
        <v>9009</v>
      </c>
      <c r="G141" s="9">
        <v>0</v>
      </c>
      <c r="H141" s="16">
        <v>0</v>
      </c>
    </row>
    <row r="142" spans="2:8">
      <c r="B142" s="14">
        <v>141</v>
      </c>
      <c r="C142" s="5" t="s">
        <v>142</v>
      </c>
      <c r="D142" s="19"/>
      <c r="E142" s="1">
        <v>50</v>
      </c>
      <c r="F142" s="11">
        <v>313</v>
      </c>
      <c r="G142" s="9">
        <v>0</v>
      </c>
      <c r="H142" s="16">
        <v>0</v>
      </c>
    </row>
    <row r="143" spans="2:8" ht="30">
      <c r="B143" s="14">
        <v>142</v>
      </c>
      <c r="C143" s="5" t="s">
        <v>143</v>
      </c>
      <c r="D143" s="19" t="s">
        <v>244</v>
      </c>
      <c r="E143" s="1">
        <v>60</v>
      </c>
      <c r="F143" s="11">
        <v>10767</v>
      </c>
      <c r="G143" s="10">
        <v>4685</v>
      </c>
      <c r="H143" s="17">
        <v>281100</v>
      </c>
    </row>
    <row r="144" spans="2:8">
      <c r="B144" s="14">
        <v>143</v>
      </c>
      <c r="C144" s="5" t="s">
        <v>144</v>
      </c>
      <c r="D144" s="19" t="s">
        <v>242</v>
      </c>
      <c r="E144" s="1">
        <v>200</v>
      </c>
      <c r="F144" s="11">
        <v>140</v>
      </c>
      <c r="G144" s="10">
        <v>140</v>
      </c>
      <c r="H144" s="17">
        <v>28000</v>
      </c>
    </row>
    <row r="145" spans="2:8">
      <c r="B145" s="14">
        <v>144</v>
      </c>
      <c r="C145" s="5" t="s">
        <v>145</v>
      </c>
      <c r="D145" s="19" t="s">
        <v>214</v>
      </c>
      <c r="E145" s="1">
        <v>2500</v>
      </c>
      <c r="F145" s="11">
        <v>675</v>
      </c>
      <c r="G145" s="10">
        <v>675</v>
      </c>
      <c r="H145" s="17">
        <v>1687500</v>
      </c>
    </row>
    <row r="146" spans="2:8">
      <c r="B146" s="14">
        <v>145</v>
      </c>
      <c r="C146" s="5" t="s">
        <v>146</v>
      </c>
      <c r="D146" s="19" t="s">
        <v>262</v>
      </c>
      <c r="E146" s="1">
        <v>7200</v>
      </c>
      <c r="F146" s="11">
        <v>75</v>
      </c>
      <c r="G146" s="10">
        <v>74</v>
      </c>
      <c r="H146" s="17">
        <v>532800</v>
      </c>
    </row>
    <row r="147" spans="2:8">
      <c r="B147" s="14">
        <v>146</v>
      </c>
      <c r="C147" s="5" t="s">
        <v>147</v>
      </c>
      <c r="D147" s="19"/>
      <c r="E147" s="1">
        <v>100</v>
      </c>
      <c r="F147" s="11">
        <v>113</v>
      </c>
      <c r="G147" s="9">
        <v>0</v>
      </c>
      <c r="H147" s="16">
        <v>0</v>
      </c>
    </row>
    <row r="148" spans="2:8">
      <c r="B148" s="14">
        <v>147</v>
      </c>
      <c r="C148" s="5" t="s">
        <v>148</v>
      </c>
      <c r="D148" s="19" t="s">
        <v>255</v>
      </c>
      <c r="E148" s="1">
        <v>900</v>
      </c>
      <c r="F148" s="11">
        <v>88</v>
      </c>
      <c r="G148" s="10">
        <v>82</v>
      </c>
      <c r="H148" s="17">
        <v>73800</v>
      </c>
    </row>
    <row r="149" spans="2:8">
      <c r="B149" s="14">
        <v>148</v>
      </c>
      <c r="C149" s="5" t="s">
        <v>149</v>
      </c>
      <c r="D149" s="19" t="s">
        <v>245</v>
      </c>
      <c r="E149" s="1">
        <v>800</v>
      </c>
      <c r="F149" s="11">
        <v>22330</v>
      </c>
      <c r="G149" s="10">
        <v>22330</v>
      </c>
      <c r="H149" s="17">
        <v>17864000</v>
      </c>
    </row>
    <row r="150" spans="2:8">
      <c r="B150" s="14">
        <v>149</v>
      </c>
      <c r="C150" s="6" t="s">
        <v>150</v>
      </c>
      <c r="D150" s="19" t="s">
        <v>246</v>
      </c>
      <c r="E150" s="1">
        <v>10</v>
      </c>
      <c r="F150" s="11">
        <v>15714</v>
      </c>
      <c r="G150" s="10">
        <v>15714</v>
      </c>
      <c r="H150" s="17">
        <v>157140</v>
      </c>
    </row>
    <row r="151" spans="2:8">
      <c r="B151" s="14">
        <v>150</v>
      </c>
      <c r="C151" s="5" t="s">
        <v>151</v>
      </c>
      <c r="D151" s="19"/>
      <c r="E151" s="1">
        <v>400</v>
      </c>
      <c r="F151" s="11">
        <v>1700</v>
      </c>
      <c r="G151" s="3">
        <v>0</v>
      </c>
      <c r="H151" s="15">
        <v>0</v>
      </c>
    </row>
    <row r="152" spans="2:8">
      <c r="B152" s="14">
        <v>151</v>
      </c>
      <c r="C152" s="5" t="s">
        <v>152</v>
      </c>
      <c r="D152" s="19"/>
      <c r="E152" s="1">
        <v>50</v>
      </c>
      <c r="F152" s="11">
        <v>1720</v>
      </c>
      <c r="G152" s="3">
        <v>0</v>
      </c>
      <c r="H152" s="15">
        <v>0</v>
      </c>
    </row>
    <row r="153" spans="2:8">
      <c r="B153" s="14">
        <v>152</v>
      </c>
      <c r="C153" s="5" t="s">
        <v>153</v>
      </c>
      <c r="D153" s="19"/>
      <c r="E153" s="1">
        <v>10</v>
      </c>
      <c r="F153" s="11">
        <v>76000</v>
      </c>
      <c r="G153" s="9">
        <v>0</v>
      </c>
      <c r="H153" s="16">
        <v>0</v>
      </c>
    </row>
    <row r="154" spans="2:8">
      <c r="B154" s="14">
        <v>153</v>
      </c>
      <c r="C154" s="6" t="s">
        <v>154</v>
      </c>
      <c r="D154" s="19"/>
      <c r="E154" s="1">
        <v>200</v>
      </c>
      <c r="F154" s="11">
        <v>384</v>
      </c>
      <c r="G154" s="9">
        <v>0</v>
      </c>
      <c r="H154" s="16">
        <v>0</v>
      </c>
    </row>
    <row r="155" spans="2:8">
      <c r="B155" s="14">
        <v>154</v>
      </c>
      <c r="C155" s="5" t="s">
        <v>155</v>
      </c>
      <c r="D155" s="19" t="s">
        <v>257</v>
      </c>
      <c r="E155" s="1">
        <v>11000</v>
      </c>
      <c r="F155" s="11">
        <v>91</v>
      </c>
      <c r="G155" s="10">
        <v>87</v>
      </c>
      <c r="H155" s="17">
        <v>957000</v>
      </c>
    </row>
    <row r="156" spans="2:8">
      <c r="B156" s="14">
        <v>155</v>
      </c>
      <c r="C156" s="5" t="s">
        <v>156</v>
      </c>
      <c r="D156" s="19" t="s">
        <v>214</v>
      </c>
      <c r="E156" s="1">
        <v>500</v>
      </c>
      <c r="F156" s="11">
        <v>859</v>
      </c>
      <c r="G156" s="10">
        <v>859</v>
      </c>
      <c r="H156" s="17">
        <v>429500</v>
      </c>
    </row>
    <row r="157" spans="2:8">
      <c r="B157" s="14">
        <v>156</v>
      </c>
      <c r="C157" s="5" t="s">
        <v>157</v>
      </c>
      <c r="D157" s="19"/>
      <c r="E157" s="1">
        <v>48</v>
      </c>
      <c r="F157" s="11">
        <v>6627</v>
      </c>
      <c r="G157" s="3">
        <v>0</v>
      </c>
      <c r="H157" s="15">
        <v>0</v>
      </c>
    </row>
    <row r="158" spans="2:8">
      <c r="B158" s="14">
        <v>157</v>
      </c>
      <c r="C158" s="5" t="s">
        <v>158</v>
      </c>
      <c r="D158" s="19" t="s">
        <v>234</v>
      </c>
      <c r="E158" s="1">
        <v>48</v>
      </c>
      <c r="F158" s="11">
        <v>16875</v>
      </c>
      <c r="G158" s="10">
        <v>15965</v>
      </c>
      <c r="H158" s="17">
        <v>766320</v>
      </c>
    </row>
    <row r="159" spans="2:8">
      <c r="B159" s="14">
        <v>158</v>
      </c>
      <c r="C159" s="5" t="s">
        <v>159</v>
      </c>
      <c r="D159" s="19"/>
      <c r="E159" s="1">
        <v>1</v>
      </c>
      <c r="F159" s="11">
        <v>36000</v>
      </c>
      <c r="G159" s="3">
        <v>0</v>
      </c>
      <c r="H159" s="15">
        <v>0</v>
      </c>
    </row>
    <row r="160" spans="2:8">
      <c r="B160" s="14">
        <v>159</v>
      </c>
      <c r="C160" s="5" t="s">
        <v>160</v>
      </c>
      <c r="D160" s="19" t="s">
        <v>210</v>
      </c>
      <c r="E160" s="1">
        <v>550</v>
      </c>
      <c r="F160" s="11">
        <v>319</v>
      </c>
      <c r="G160" s="10">
        <v>300</v>
      </c>
      <c r="H160" s="17">
        <v>165000</v>
      </c>
    </row>
    <row r="161" spans="2:8" ht="30">
      <c r="B161" s="14">
        <v>160</v>
      </c>
      <c r="C161" s="5" t="s">
        <v>161</v>
      </c>
      <c r="D161" s="19"/>
      <c r="E161" s="1">
        <v>30</v>
      </c>
      <c r="F161" s="11">
        <v>126</v>
      </c>
      <c r="G161" s="9">
        <v>0</v>
      </c>
      <c r="H161" s="16">
        <v>0</v>
      </c>
    </row>
    <row r="162" spans="2:8">
      <c r="B162" s="14">
        <v>161</v>
      </c>
      <c r="C162" s="5" t="s">
        <v>162</v>
      </c>
      <c r="D162" s="19" t="s">
        <v>215</v>
      </c>
      <c r="E162" s="1">
        <v>600</v>
      </c>
      <c r="F162" s="11">
        <v>196</v>
      </c>
      <c r="G162" s="10">
        <v>196</v>
      </c>
      <c r="H162" s="17">
        <v>117600</v>
      </c>
    </row>
    <row r="163" spans="2:8">
      <c r="B163" s="14">
        <v>162</v>
      </c>
      <c r="C163" s="5" t="s">
        <v>163</v>
      </c>
      <c r="D163" s="19" t="s">
        <v>258</v>
      </c>
      <c r="E163" s="1">
        <v>420</v>
      </c>
      <c r="F163" s="11">
        <v>137</v>
      </c>
      <c r="G163" s="10">
        <v>137</v>
      </c>
      <c r="H163" s="17">
        <v>57540</v>
      </c>
    </row>
    <row r="164" spans="2:8">
      <c r="B164" s="14">
        <v>163</v>
      </c>
      <c r="C164" s="5" t="s">
        <v>164</v>
      </c>
      <c r="D164" s="19" t="s">
        <v>263</v>
      </c>
      <c r="E164" s="1">
        <v>10</v>
      </c>
      <c r="F164" s="11">
        <v>3634</v>
      </c>
      <c r="G164" s="10">
        <v>3214</v>
      </c>
      <c r="H164" s="17">
        <v>32140</v>
      </c>
    </row>
    <row r="165" spans="2:8">
      <c r="B165" s="14">
        <v>164</v>
      </c>
      <c r="C165" s="5" t="s">
        <v>165</v>
      </c>
      <c r="D165" s="19" t="s">
        <v>248</v>
      </c>
      <c r="E165" s="1">
        <v>2</v>
      </c>
      <c r="F165" s="11">
        <v>45938</v>
      </c>
      <c r="G165" s="10">
        <v>45938</v>
      </c>
      <c r="H165" s="17">
        <v>91876</v>
      </c>
    </row>
    <row r="166" spans="2:8">
      <c r="B166" s="14">
        <v>165</v>
      </c>
      <c r="C166" s="5" t="s">
        <v>166</v>
      </c>
      <c r="D166" s="19"/>
      <c r="E166" s="1">
        <v>50</v>
      </c>
      <c r="F166" s="11">
        <v>120</v>
      </c>
      <c r="G166" s="9">
        <v>0</v>
      </c>
      <c r="H166" s="16">
        <v>0</v>
      </c>
    </row>
    <row r="167" spans="2:8">
      <c r="B167" s="14">
        <v>166</v>
      </c>
      <c r="C167" s="5" t="s">
        <v>167</v>
      </c>
      <c r="D167" s="19" t="s">
        <v>249</v>
      </c>
      <c r="E167" s="1">
        <v>10000</v>
      </c>
      <c r="F167" s="11">
        <v>60</v>
      </c>
      <c r="G167" s="10">
        <v>58</v>
      </c>
      <c r="H167" s="17">
        <v>580000</v>
      </c>
    </row>
    <row r="168" spans="2:8">
      <c r="B168" s="14">
        <v>167</v>
      </c>
      <c r="C168" s="5" t="s">
        <v>168</v>
      </c>
      <c r="D168" s="19" t="s">
        <v>214</v>
      </c>
      <c r="E168" s="1">
        <v>3000</v>
      </c>
      <c r="F168" s="11">
        <v>3150</v>
      </c>
      <c r="G168" s="10">
        <v>3125</v>
      </c>
      <c r="H168" s="17">
        <v>9375000</v>
      </c>
    </row>
    <row r="169" spans="2:8">
      <c r="B169" s="14">
        <v>168</v>
      </c>
      <c r="C169" s="5" t="s">
        <v>169</v>
      </c>
      <c r="D169" s="19" t="s">
        <v>217</v>
      </c>
      <c r="E169" s="1">
        <v>200</v>
      </c>
      <c r="F169" s="11">
        <v>1827</v>
      </c>
      <c r="G169" s="10">
        <v>1580</v>
      </c>
      <c r="H169" s="17">
        <v>316000</v>
      </c>
    </row>
    <row r="170" spans="2:8">
      <c r="B170" s="14">
        <v>169</v>
      </c>
      <c r="C170" s="5" t="s">
        <v>170</v>
      </c>
      <c r="D170" s="19" t="s">
        <v>214</v>
      </c>
      <c r="E170" s="1">
        <v>1500</v>
      </c>
      <c r="F170" s="11">
        <v>2063</v>
      </c>
      <c r="G170" s="10">
        <v>1676</v>
      </c>
      <c r="H170" s="17">
        <v>2514000</v>
      </c>
    </row>
    <row r="171" spans="2:8">
      <c r="B171" s="14">
        <v>170</v>
      </c>
      <c r="C171" s="5" t="s">
        <v>171</v>
      </c>
      <c r="D171" s="19" t="s">
        <v>226</v>
      </c>
      <c r="E171" s="1">
        <v>1200</v>
      </c>
      <c r="F171" s="11">
        <v>1325</v>
      </c>
      <c r="G171" s="10">
        <v>1250</v>
      </c>
      <c r="H171" s="17">
        <v>1500000</v>
      </c>
    </row>
    <row r="172" spans="2:8">
      <c r="B172" s="14">
        <v>171</v>
      </c>
      <c r="C172" s="6" t="s">
        <v>172</v>
      </c>
      <c r="D172" s="19"/>
      <c r="E172" s="1">
        <v>1</v>
      </c>
      <c r="F172" s="11">
        <v>2985168</v>
      </c>
      <c r="G172" s="9">
        <v>0</v>
      </c>
      <c r="H172" s="16">
        <v>0</v>
      </c>
    </row>
    <row r="173" spans="2:8">
      <c r="B173" s="14">
        <v>172</v>
      </c>
      <c r="C173" s="5" t="s">
        <v>173</v>
      </c>
      <c r="D173" s="19"/>
      <c r="E173" s="1">
        <v>2</v>
      </c>
      <c r="F173" s="11">
        <v>1497585</v>
      </c>
      <c r="G173" s="9">
        <v>0</v>
      </c>
      <c r="H173" s="16">
        <v>0</v>
      </c>
    </row>
    <row r="174" spans="2:8" ht="30">
      <c r="B174" s="14">
        <v>173</v>
      </c>
      <c r="C174" s="5" t="s">
        <v>174</v>
      </c>
      <c r="D174" s="19"/>
      <c r="E174" s="1">
        <v>300</v>
      </c>
      <c r="F174" s="11">
        <v>8773</v>
      </c>
      <c r="G174" s="3">
        <v>0</v>
      </c>
      <c r="H174" s="15">
        <v>0</v>
      </c>
    </row>
    <row r="175" spans="2:8">
      <c r="B175" s="14">
        <v>174</v>
      </c>
      <c r="C175" s="6" t="s">
        <v>175</v>
      </c>
      <c r="D175" s="19"/>
      <c r="E175" s="1">
        <v>30</v>
      </c>
      <c r="F175" s="11">
        <v>4444</v>
      </c>
      <c r="G175" s="9">
        <v>0</v>
      </c>
      <c r="H175" s="16">
        <v>0</v>
      </c>
    </row>
    <row r="176" spans="2:8">
      <c r="B176" s="14">
        <v>175</v>
      </c>
      <c r="C176" s="5" t="s">
        <v>176</v>
      </c>
      <c r="D176" s="19" t="s">
        <v>234</v>
      </c>
      <c r="E176" s="1">
        <v>15</v>
      </c>
      <c r="F176" s="11">
        <v>59456</v>
      </c>
      <c r="G176" s="10">
        <v>59308</v>
      </c>
      <c r="H176" s="17">
        <v>889620</v>
      </c>
    </row>
    <row r="177" spans="1:8" ht="30">
      <c r="A177" t="s">
        <v>211</v>
      </c>
      <c r="B177" s="14">
        <v>176</v>
      </c>
      <c r="C177" s="6" t="s">
        <v>177</v>
      </c>
      <c r="D177" s="19"/>
      <c r="E177" s="1">
        <v>3000</v>
      </c>
      <c r="F177" s="11">
        <v>6699</v>
      </c>
      <c r="G177" s="9">
        <v>0</v>
      </c>
      <c r="H177" s="16">
        <v>0</v>
      </c>
    </row>
    <row r="178" spans="1:8" ht="45">
      <c r="B178" s="14">
        <v>177</v>
      </c>
      <c r="C178" s="5" t="s">
        <v>178</v>
      </c>
      <c r="D178" s="19"/>
      <c r="E178" s="1">
        <v>20</v>
      </c>
      <c r="F178" s="11">
        <v>58500</v>
      </c>
      <c r="G178" s="3">
        <v>0</v>
      </c>
      <c r="H178" s="15">
        <v>0</v>
      </c>
    </row>
    <row r="179" spans="1:8" ht="30">
      <c r="B179" s="14">
        <v>178</v>
      </c>
      <c r="C179" s="5" t="s">
        <v>179</v>
      </c>
      <c r="D179" s="19"/>
      <c r="E179" s="1">
        <v>2</v>
      </c>
      <c r="F179" s="11">
        <v>48750</v>
      </c>
      <c r="G179" s="9">
        <v>0</v>
      </c>
      <c r="H179" s="16">
        <v>0</v>
      </c>
    </row>
    <row r="180" spans="1:8">
      <c r="B180" s="14">
        <v>179</v>
      </c>
      <c r="C180" s="5" t="s">
        <v>180</v>
      </c>
      <c r="D180" s="19" t="s">
        <v>263</v>
      </c>
      <c r="E180" s="1">
        <v>2000</v>
      </c>
      <c r="F180" s="11">
        <v>34</v>
      </c>
      <c r="G180" s="10">
        <v>34</v>
      </c>
      <c r="H180" s="17">
        <v>68000</v>
      </c>
    </row>
    <row r="181" spans="1:8" ht="30">
      <c r="B181" s="14">
        <v>180</v>
      </c>
      <c r="C181" s="5" t="s">
        <v>181</v>
      </c>
      <c r="D181" s="19" t="s">
        <v>232</v>
      </c>
      <c r="E181" s="1">
        <v>5</v>
      </c>
      <c r="F181" s="11">
        <v>5963</v>
      </c>
      <c r="G181" s="10">
        <v>4700</v>
      </c>
      <c r="H181" s="17">
        <v>23500</v>
      </c>
    </row>
    <row r="182" spans="1:8">
      <c r="B182" s="14">
        <v>181</v>
      </c>
      <c r="C182" s="5" t="s">
        <v>182</v>
      </c>
      <c r="D182" s="19" t="s">
        <v>234</v>
      </c>
      <c r="E182" s="1">
        <v>600</v>
      </c>
      <c r="F182" s="11">
        <v>11114</v>
      </c>
      <c r="G182" s="10">
        <v>11086</v>
      </c>
      <c r="H182" s="17">
        <v>6651600</v>
      </c>
    </row>
    <row r="183" spans="1:8">
      <c r="B183" s="14">
        <v>182</v>
      </c>
      <c r="C183" s="5" t="s">
        <v>183</v>
      </c>
      <c r="D183" s="19" t="s">
        <v>256</v>
      </c>
      <c r="E183" s="1">
        <v>3200</v>
      </c>
      <c r="F183" s="11">
        <v>168</v>
      </c>
      <c r="G183" s="10">
        <v>150</v>
      </c>
      <c r="H183" s="17">
        <v>480000</v>
      </c>
    </row>
    <row r="184" spans="1:8">
      <c r="B184" s="14">
        <v>183</v>
      </c>
      <c r="C184" s="6" t="s">
        <v>184</v>
      </c>
      <c r="D184" s="19"/>
      <c r="E184" s="1">
        <v>30</v>
      </c>
      <c r="F184" s="11">
        <v>6585</v>
      </c>
      <c r="G184" s="3">
        <v>0</v>
      </c>
      <c r="H184" s="15">
        <v>0</v>
      </c>
    </row>
    <row r="185" spans="1:8" ht="45">
      <c r="B185" s="14">
        <v>184</v>
      </c>
      <c r="C185" s="6" t="s">
        <v>185</v>
      </c>
      <c r="D185" s="19" t="s">
        <v>247</v>
      </c>
      <c r="E185" s="1">
        <v>20</v>
      </c>
      <c r="F185" s="11">
        <v>10700</v>
      </c>
      <c r="G185" s="10">
        <v>8750</v>
      </c>
      <c r="H185" s="17">
        <v>175000</v>
      </c>
    </row>
    <row r="186" spans="1:8" ht="30">
      <c r="B186" s="14">
        <v>185</v>
      </c>
      <c r="C186" s="5" t="s">
        <v>186</v>
      </c>
      <c r="D186" s="19" t="s">
        <v>263</v>
      </c>
      <c r="E186" s="1">
        <v>200</v>
      </c>
      <c r="F186" s="11">
        <v>898</v>
      </c>
      <c r="G186" s="10">
        <v>898</v>
      </c>
      <c r="H186" s="17">
        <v>179600</v>
      </c>
    </row>
    <row r="187" spans="1:8">
      <c r="B187" s="14">
        <v>186</v>
      </c>
      <c r="C187" s="6" t="s">
        <v>187</v>
      </c>
      <c r="D187" s="19"/>
      <c r="E187" s="1">
        <v>5</v>
      </c>
      <c r="F187" s="11">
        <v>292342</v>
      </c>
      <c r="G187" s="9">
        <v>0</v>
      </c>
      <c r="H187" s="16">
        <v>0</v>
      </c>
    </row>
    <row r="188" spans="1:8">
      <c r="B188" s="14">
        <v>187</v>
      </c>
      <c r="C188" s="5" t="s">
        <v>188</v>
      </c>
      <c r="D188" s="19" t="s">
        <v>219</v>
      </c>
      <c r="E188" s="1">
        <v>3500</v>
      </c>
      <c r="F188" s="11">
        <v>2569</v>
      </c>
      <c r="G188" s="10">
        <v>2569</v>
      </c>
      <c r="H188" s="17">
        <v>8991500</v>
      </c>
    </row>
    <row r="189" spans="1:8">
      <c r="B189" s="14">
        <v>188</v>
      </c>
      <c r="C189" s="6" t="s">
        <v>189</v>
      </c>
      <c r="D189" s="19" t="s">
        <v>246</v>
      </c>
      <c r="E189" s="1">
        <v>50</v>
      </c>
      <c r="F189" s="11">
        <v>32143</v>
      </c>
      <c r="G189" s="10">
        <v>27143</v>
      </c>
      <c r="H189" s="17">
        <v>1357150</v>
      </c>
    </row>
    <row r="190" spans="1:8">
      <c r="B190" s="14">
        <v>189</v>
      </c>
      <c r="C190" s="5" t="s">
        <v>190</v>
      </c>
      <c r="D190" s="19"/>
      <c r="E190" s="1">
        <v>550</v>
      </c>
      <c r="F190" s="11">
        <v>265</v>
      </c>
      <c r="G190" s="3">
        <v>0</v>
      </c>
      <c r="H190" s="15">
        <v>0</v>
      </c>
    </row>
    <row r="191" spans="1:8">
      <c r="B191" s="14">
        <v>190</v>
      </c>
      <c r="C191" s="5" t="s">
        <v>191</v>
      </c>
      <c r="D191" s="19" t="s">
        <v>234</v>
      </c>
      <c r="E191" s="1">
        <v>20</v>
      </c>
      <c r="F191" s="11">
        <v>5946</v>
      </c>
      <c r="G191" s="10">
        <v>5920</v>
      </c>
      <c r="H191" s="17">
        <v>118400</v>
      </c>
    </row>
    <row r="192" spans="1:8" ht="30">
      <c r="B192" s="14">
        <v>191</v>
      </c>
      <c r="C192" s="5" t="s">
        <v>192</v>
      </c>
      <c r="D192" s="19"/>
      <c r="E192" s="1">
        <v>420</v>
      </c>
      <c r="F192" s="11">
        <v>1295</v>
      </c>
      <c r="G192" s="3">
        <v>0</v>
      </c>
      <c r="H192" s="15">
        <v>0</v>
      </c>
    </row>
    <row r="193" spans="2:8" ht="30">
      <c r="B193" s="14">
        <v>192</v>
      </c>
      <c r="C193" s="5" t="s">
        <v>193</v>
      </c>
      <c r="D193" s="19"/>
      <c r="E193" s="1">
        <v>50</v>
      </c>
      <c r="F193" s="11">
        <v>3718</v>
      </c>
      <c r="G193" s="3">
        <v>0</v>
      </c>
      <c r="H193" s="15">
        <v>0</v>
      </c>
    </row>
    <row r="194" spans="2:8">
      <c r="B194" s="14">
        <v>193</v>
      </c>
      <c r="C194" s="5" t="s">
        <v>194</v>
      </c>
      <c r="D194" s="19"/>
      <c r="E194" s="1">
        <v>5</v>
      </c>
      <c r="F194" s="11">
        <v>11200</v>
      </c>
      <c r="G194" s="3">
        <v>0</v>
      </c>
      <c r="H194" s="15">
        <v>0</v>
      </c>
    </row>
    <row r="195" spans="2:8">
      <c r="B195" s="14">
        <v>194</v>
      </c>
      <c r="C195" s="5" t="s">
        <v>195</v>
      </c>
      <c r="D195" s="19" t="s">
        <v>259</v>
      </c>
      <c r="E195" s="1">
        <v>50</v>
      </c>
      <c r="F195" s="11">
        <v>2477</v>
      </c>
      <c r="G195" s="10">
        <v>2171</v>
      </c>
      <c r="H195" s="17">
        <v>108550</v>
      </c>
    </row>
    <row r="196" spans="2:8">
      <c r="B196" s="14">
        <v>195</v>
      </c>
      <c r="C196" s="5" t="s">
        <v>196</v>
      </c>
      <c r="D196" s="19" t="s">
        <v>259</v>
      </c>
      <c r="E196" s="1">
        <v>10</v>
      </c>
      <c r="F196" s="11">
        <v>1739</v>
      </c>
      <c r="G196" s="10">
        <v>1643</v>
      </c>
      <c r="H196" s="17">
        <v>16430</v>
      </c>
    </row>
    <row r="197" spans="2:8">
      <c r="B197" s="14">
        <v>196</v>
      </c>
      <c r="C197" s="6" t="s">
        <v>197</v>
      </c>
      <c r="D197" s="19"/>
      <c r="E197" s="1">
        <v>6</v>
      </c>
      <c r="F197" s="11">
        <v>1291549</v>
      </c>
      <c r="G197" s="9">
        <v>0</v>
      </c>
      <c r="H197" s="16">
        <v>0</v>
      </c>
    </row>
    <row r="198" spans="2:8" ht="30">
      <c r="B198" s="14">
        <v>197</v>
      </c>
      <c r="C198" s="5" t="s">
        <v>198</v>
      </c>
      <c r="D198" s="19"/>
      <c r="E198" s="1">
        <v>24</v>
      </c>
      <c r="F198" s="11">
        <v>8594</v>
      </c>
      <c r="G198" s="3">
        <v>0</v>
      </c>
      <c r="H198" s="15">
        <v>0</v>
      </c>
    </row>
    <row r="199" spans="2:8">
      <c r="B199" s="14">
        <v>198</v>
      </c>
      <c r="C199" s="5" t="s">
        <v>199</v>
      </c>
      <c r="D199" s="19" t="s">
        <v>255</v>
      </c>
      <c r="E199" s="1">
        <v>200</v>
      </c>
      <c r="F199" s="11">
        <v>4807</v>
      </c>
      <c r="G199" s="10">
        <v>4797</v>
      </c>
      <c r="H199" s="17">
        <v>959400</v>
      </c>
    </row>
    <row r="200" spans="2:8">
      <c r="B200" s="14">
        <v>199</v>
      </c>
      <c r="C200" s="5" t="s">
        <v>200</v>
      </c>
      <c r="D200" s="19"/>
      <c r="E200" s="1">
        <v>800</v>
      </c>
      <c r="F200" s="11">
        <v>54217</v>
      </c>
      <c r="G200" s="9">
        <v>0</v>
      </c>
      <c r="H200" s="16">
        <v>0</v>
      </c>
    </row>
    <row r="201" spans="2:8">
      <c r="B201" s="14">
        <v>200</v>
      </c>
      <c r="C201" s="5" t="s">
        <v>201</v>
      </c>
      <c r="D201" s="19"/>
      <c r="E201" s="1">
        <v>50</v>
      </c>
      <c r="F201" s="11">
        <v>27000</v>
      </c>
      <c r="G201" s="3">
        <v>0</v>
      </c>
      <c r="H201" s="15">
        <v>0</v>
      </c>
    </row>
    <row r="202" spans="2:8">
      <c r="B202" s="14">
        <v>201</v>
      </c>
      <c r="C202" s="5" t="s">
        <v>202</v>
      </c>
      <c r="D202" s="19" t="s">
        <v>261</v>
      </c>
      <c r="E202" s="1">
        <v>50</v>
      </c>
      <c r="F202" s="11">
        <v>300</v>
      </c>
      <c r="G202" s="10">
        <v>300</v>
      </c>
      <c r="H202" s="17">
        <v>15000</v>
      </c>
    </row>
    <row r="203" spans="2:8">
      <c r="B203" s="14">
        <v>202</v>
      </c>
      <c r="C203" s="5" t="s">
        <v>203</v>
      </c>
      <c r="D203" s="19" t="s">
        <v>224</v>
      </c>
      <c r="E203" s="1">
        <v>80</v>
      </c>
      <c r="F203" s="11">
        <v>9246</v>
      </c>
      <c r="G203" s="10">
        <v>9105</v>
      </c>
      <c r="H203" s="17">
        <v>728400</v>
      </c>
    </row>
    <row r="204" spans="2:8">
      <c r="B204" s="14">
        <v>203</v>
      </c>
      <c r="C204" s="5" t="s">
        <v>204</v>
      </c>
      <c r="D204" s="19" t="s">
        <v>214</v>
      </c>
      <c r="E204" s="1">
        <v>1100</v>
      </c>
      <c r="F204" s="11">
        <v>743</v>
      </c>
      <c r="G204" s="10">
        <v>743</v>
      </c>
      <c r="H204" s="17">
        <v>817300</v>
      </c>
    </row>
    <row r="205" spans="2:8" ht="30">
      <c r="B205" s="14">
        <v>204</v>
      </c>
      <c r="C205" s="5" t="s">
        <v>205</v>
      </c>
      <c r="D205" s="19" t="s">
        <v>221</v>
      </c>
      <c r="E205" s="1">
        <v>50</v>
      </c>
      <c r="F205" s="11">
        <v>1827</v>
      </c>
      <c r="G205" s="10">
        <v>1674</v>
      </c>
      <c r="H205" s="17">
        <v>83700</v>
      </c>
    </row>
    <row r="206" spans="2:8">
      <c r="B206" s="14">
        <v>205</v>
      </c>
      <c r="C206" s="5" t="s">
        <v>206</v>
      </c>
      <c r="D206" s="19" t="s">
        <v>214</v>
      </c>
      <c r="E206" s="1">
        <v>2200</v>
      </c>
      <c r="F206" s="11">
        <v>658</v>
      </c>
      <c r="G206" s="10">
        <v>658</v>
      </c>
      <c r="H206" s="17">
        <v>1447600</v>
      </c>
    </row>
    <row r="207" spans="2:8">
      <c r="B207" s="14">
        <v>206</v>
      </c>
      <c r="C207" s="5" t="s">
        <v>207</v>
      </c>
      <c r="D207" s="19" t="s">
        <v>246</v>
      </c>
      <c r="E207" s="1">
        <v>180</v>
      </c>
      <c r="F207" s="11">
        <v>13120</v>
      </c>
      <c r="G207" s="10">
        <v>13089</v>
      </c>
      <c r="H207" s="17">
        <v>2356020</v>
      </c>
    </row>
    <row r="208" spans="2:8" ht="30">
      <c r="B208" s="14">
        <v>207</v>
      </c>
      <c r="C208" s="5" t="s">
        <v>208</v>
      </c>
      <c r="D208" s="19" t="s">
        <v>227</v>
      </c>
      <c r="E208" s="1">
        <v>60</v>
      </c>
      <c r="F208" s="11">
        <v>25612</v>
      </c>
      <c r="G208" s="10">
        <v>21614</v>
      </c>
      <c r="H208" s="17">
        <v>1296840</v>
      </c>
    </row>
    <row r="209" spans="2:8" ht="30">
      <c r="B209" s="14">
        <v>208</v>
      </c>
      <c r="C209" s="5" t="s">
        <v>209</v>
      </c>
      <c r="D209" s="19" t="s">
        <v>227</v>
      </c>
      <c r="E209" s="1">
        <v>100</v>
      </c>
      <c r="F209" s="11">
        <v>25314</v>
      </c>
      <c r="G209" s="10">
        <v>21786</v>
      </c>
      <c r="H209" s="17">
        <v>2178600</v>
      </c>
    </row>
  </sheetData>
  <pageMargins left="0.70866141732283505" right="0.30694444444444446" top="0.74803149606299202" bottom="0.74803149606299202" header="0.31496062992126" footer="0.31496062992126"/>
  <pageSetup scale="24" fitToHeight="0" orientation="landscape" r:id="rId1"/>
  <headerFoot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1"/>
  <sheetViews>
    <sheetView workbookViewId="0">
      <selection sqref="A1:A2"/>
    </sheetView>
  </sheetViews>
  <sheetFormatPr baseColWidth="10" defaultRowHeight="15"/>
  <cols>
    <col min="1" max="1" width="8.28515625" customWidth="1"/>
    <col min="2" max="2" width="36.28515625" customWidth="1"/>
    <col min="3" max="3" width="13.7109375" bestFit="1" customWidth="1"/>
    <col min="7" max="7" width="18.140625" customWidth="1"/>
  </cols>
  <sheetData>
    <row r="1" spans="1:7">
      <c r="A1" s="59" t="s">
        <v>269</v>
      </c>
      <c r="B1" s="59" t="s">
        <v>270</v>
      </c>
      <c r="C1" s="59" t="s">
        <v>271</v>
      </c>
      <c r="D1" s="59" t="s">
        <v>251</v>
      </c>
      <c r="E1" s="59" t="s">
        <v>272</v>
      </c>
      <c r="F1" s="57" t="s">
        <v>253</v>
      </c>
      <c r="G1" s="57" t="s">
        <v>273</v>
      </c>
    </row>
    <row r="2" spans="1:7" ht="15.75" thickBot="1">
      <c r="A2" s="60"/>
      <c r="B2" s="60"/>
      <c r="C2" s="60"/>
      <c r="D2" s="60"/>
      <c r="E2" s="60"/>
      <c r="F2" s="58"/>
      <c r="G2" s="58"/>
    </row>
    <row r="3" spans="1:7" ht="15.75" thickBot="1">
      <c r="A3" s="20">
        <v>1</v>
      </c>
      <c r="B3" s="21" t="s">
        <v>274</v>
      </c>
      <c r="C3" s="22"/>
      <c r="D3" s="23">
        <v>30</v>
      </c>
      <c r="E3" s="24">
        <v>1138</v>
      </c>
      <c r="F3" s="25"/>
      <c r="G3" s="25">
        <f>+F3*D3</f>
        <v>0</v>
      </c>
    </row>
    <row r="4" spans="1:7" ht="15.75" thickBot="1">
      <c r="A4" s="20">
        <v>2</v>
      </c>
      <c r="B4" s="21" t="s">
        <v>275</v>
      </c>
      <c r="C4" s="22"/>
      <c r="D4" s="23">
        <v>40000</v>
      </c>
      <c r="E4" s="24">
        <v>24</v>
      </c>
      <c r="F4" s="25"/>
      <c r="G4" s="25">
        <f t="shared" ref="G4:G67" si="0">+F4*D4</f>
        <v>0</v>
      </c>
    </row>
    <row r="5" spans="1:7" ht="30.75" thickBot="1">
      <c r="A5" s="20">
        <v>3</v>
      </c>
      <c r="B5" s="21" t="s">
        <v>276</v>
      </c>
      <c r="C5" s="22"/>
      <c r="D5" s="23">
        <v>50</v>
      </c>
      <c r="E5" s="24">
        <v>12032</v>
      </c>
      <c r="F5" s="25"/>
      <c r="G5" s="25">
        <f t="shared" si="0"/>
        <v>0</v>
      </c>
    </row>
    <row r="6" spans="1:7" ht="30.75" thickBot="1">
      <c r="A6" s="20">
        <v>4</v>
      </c>
      <c r="B6" s="21" t="s">
        <v>277</v>
      </c>
      <c r="C6" s="22" t="s">
        <v>278</v>
      </c>
      <c r="D6" s="23">
        <v>500</v>
      </c>
      <c r="E6" s="24">
        <v>6667</v>
      </c>
      <c r="F6" s="25">
        <v>6593</v>
      </c>
      <c r="G6" s="25">
        <f t="shared" si="0"/>
        <v>3296500</v>
      </c>
    </row>
    <row r="7" spans="1:7" ht="15.75" thickBot="1">
      <c r="A7" s="20">
        <v>5</v>
      </c>
      <c r="B7" s="21" t="s">
        <v>279</v>
      </c>
      <c r="C7" s="22"/>
      <c r="D7" s="23">
        <v>4000</v>
      </c>
      <c r="E7" s="24">
        <v>28</v>
      </c>
      <c r="F7" s="25"/>
      <c r="G7" s="25">
        <f t="shared" si="0"/>
        <v>0</v>
      </c>
    </row>
    <row r="8" spans="1:7" ht="15.75" thickBot="1">
      <c r="A8" s="20">
        <v>6</v>
      </c>
      <c r="B8" s="21" t="s">
        <v>280</v>
      </c>
      <c r="C8" s="22"/>
      <c r="D8" s="23">
        <v>200</v>
      </c>
      <c r="E8" s="24">
        <v>1205</v>
      </c>
      <c r="F8" s="25"/>
      <c r="G8" s="25">
        <f t="shared" si="0"/>
        <v>0</v>
      </c>
    </row>
    <row r="9" spans="1:7" ht="30.75" thickBot="1">
      <c r="A9" s="20">
        <v>7</v>
      </c>
      <c r="B9" s="21" t="s">
        <v>281</v>
      </c>
      <c r="C9" s="22" t="s">
        <v>278</v>
      </c>
      <c r="D9" s="23">
        <v>1200</v>
      </c>
      <c r="E9" s="24">
        <v>4761</v>
      </c>
      <c r="F9" s="25">
        <v>4273</v>
      </c>
      <c r="G9" s="25">
        <f t="shared" si="0"/>
        <v>5127600</v>
      </c>
    </row>
    <row r="10" spans="1:7" ht="30.75" thickBot="1">
      <c r="A10" s="20">
        <v>8</v>
      </c>
      <c r="B10" s="21" t="s">
        <v>282</v>
      </c>
      <c r="C10" s="22"/>
      <c r="D10" s="23">
        <v>40</v>
      </c>
      <c r="E10" s="24">
        <v>1143</v>
      </c>
      <c r="F10" s="25"/>
      <c r="G10" s="25">
        <f t="shared" si="0"/>
        <v>0</v>
      </c>
    </row>
    <row r="11" spans="1:7" ht="30.75" thickBot="1">
      <c r="A11" s="20">
        <v>9</v>
      </c>
      <c r="B11" s="21" t="s">
        <v>283</v>
      </c>
      <c r="C11" s="22"/>
      <c r="D11" s="23">
        <v>10</v>
      </c>
      <c r="E11" s="24">
        <v>2138</v>
      </c>
      <c r="F11" s="25"/>
      <c r="G11" s="25">
        <f t="shared" si="0"/>
        <v>0</v>
      </c>
    </row>
    <row r="12" spans="1:7" ht="30.75" thickBot="1">
      <c r="A12" s="20">
        <v>10</v>
      </c>
      <c r="B12" s="21" t="s">
        <v>284</v>
      </c>
      <c r="C12" s="22"/>
      <c r="D12" s="23">
        <v>20</v>
      </c>
      <c r="E12" s="24">
        <v>16563</v>
      </c>
      <c r="F12" s="25"/>
      <c r="G12" s="25">
        <f t="shared" si="0"/>
        <v>0</v>
      </c>
    </row>
    <row r="13" spans="1:7" ht="15.75" thickBot="1">
      <c r="A13" s="20">
        <v>11</v>
      </c>
      <c r="B13" s="21" t="s">
        <v>285</v>
      </c>
      <c r="C13" s="22"/>
      <c r="D13" s="23">
        <v>150</v>
      </c>
      <c r="E13" s="24">
        <v>65381</v>
      </c>
      <c r="F13" s="25"/>
      <c r="G13" s="25">
        <f t="shared" si="0"/>
        <v>0</v>
      </c>
    </row>
    <row r="14" spans="1:7" ht="15.75" thickBot="1">
      <c r="A14" s="20">
        <v>12</v>
      </c>
      <c r="B14" s="21" t="s">
        <v>286</v>
      </c>
      <c r="C14" s="22"/>
      <c r="D14" s="23">
        <v>2000</v>
      </c>
      <c r="E14" s="24">
        <v>400</v>
      </c>
      <c r="F14" s="25"/>
      <c r="G14" s="25">
        <f t="shared" si="0"/>
        <v>0</v>
      </c>
    </row>
    <row r="15" spans="1:7" ht="15.75" thickBot="1">
      <c r="A15" s="20">
        <v>13</v>
      </c>
      <c r="B15" s="21" t="s">
        <v>287</v>
      </c>
      <c r="C15" s="22"/>
      <c r="D15" s="23">
        <v>12000</v>
      </c>
      <c r="E15" s="24">
        <v>556</v>
      </c>
      <c r="F15" s="25"/>
      <c r="G15" s="25">
        <f t="shared" si="0"/>
        <v>0</v>
      </c>
    </row>
    <row r="16" spans="1:7" ht="15.75" thickBot="1">
      <c r="A16" s="20">
        <v>14</v>
      </c>
      <c r="B16" s="21" t="s">
        <v>288</v>
      </c>
      <c r="C16" s="22" t="s">
        <v>219</v>
      </c>
      <c r="D16" s="23">
        <v>2500</v>
      </c>
      <c r="E16" s="24">
        <v>2850</v>
      </c>
      <c r="F16" s="25">
        <v>2833</v>
      </c>
      <c r="G16" s="25">
        <f t="shared" si="0"/>
        <v>7082500</v>
      </c>
    </row>
    <row r="17" spans="1:7" ht="30.75" thickBot="1">
      <c r="A17" s="20">
        <v>15</v>
      </c>
      <c r="B17" s="21" t="s">
        <v>289</v>
      </c>
      <c r="C17" s="22" t="s">
        <v>220</v>
      </c>
      <c r="D17" s="23">
        <v>70</v>
      </c>
      <c r="E17" s="24">
        <v>36620</v>
      </c>
      <c r="F17" s="25">
        <v>36379</v>
      </c>
      <c r="G17" s="25">
        <f t="shared" si="0"/>
        <v>2546530</v>
      </c>
    </row>
    <row r="18" spans="1:7" ht="15.75" thickBot="1">
      <c r="A18" s="20">
        <v>16</v>
      </c>
      <c r="B18" s="21" t="s">
        <v>290</v>
      </c>
      <c r="C18" s="22"/>
      <c r="D18" s="23">
        <v>100</v>
      </c>
      <c r="E18" s="24">
        <v>1678</v>
      </c>
      <c r="F18" s="25"/>
      <c r="G18" s="25">
        <f t="shared" si="0"/>
        <v>0</v>
      </c>
    </row>
    <row r="19" spans="1:7" ht="15.75" thickBot="1">
      <c r="A19" s="20">
        <v>17</v>
      </c>
      <c r="B19" s="21" t="s">
        <v>291</v>
      </c>
      <c r="C19" s="22"/>
      <c r="D19" s="23">
        <v>120</v>
      </c>
      <c r="E19" s="24">
        <v>105</v>
      </c>
      <c r="F19" s="25"/>
      <c r="G19" s="25">
        <f t="shared" si="0"/>
        <v>0</v>
      </c>
    </row>
    <row r="20" spans="1:7" ht="30.75" thickBot="1">
      <c r="A20" s="20">
        <v>18</v>
      </c>
      <c r="B20" s="21" t="s">
        <v>292</v>
      </c>
      <c r="C20" s="22"/>
      <c r="D20" s="23">
        <v>1000</v>
      </c>
      <c r="E20" s="24">
        <v>686</v>
      </c>
      <c r="F20" s="25"/>
      <c r="G20" s="25">
        <f t="shared" si="0"/>
        <v>0</v>
      </c>
    </row>
    <row r="21" spans="1:7" ht="30.75" thickBot="1">
      <c r="A21" s="20">
        <v>19</v>
      </c>
      <c r="B21" s="21" t="s">
        <v>293</v>
      </c>
      <c r="C21" s="22"/>
      <c r="D21" s="23">
        <v>50</v>
      </c>
      <c r="E21" s="24">
        <v>112000</v>
      </c>
      <c r="F21" s="25"/>
      <c r="G21" s="25">
        <f t="shared" si="0"/>
        <v>0</v>
      </c>
    </row>
    <row r="22" spans="1:7" ht="15.75" thickBot="1">
      <c r="A22" s="20">
        <v>20</v>
      </c>
      <c r="B22" s="21" t="s">
        <v>294</v>
      </c>
      <c r="C22" s="22"/>
      <c r="D22" s="23">
        <v>100</v>
      </c>
      <c r="E22" s="24">
        <v>342</v>
      </c>
      <c r="F22" s="25"/>
      <c r="G22" s="25">
        <f t="shared" si="0"/>
        <v>0</v>
      </c>
    </row>
    <row r="23" spans="1:7" ht="15.75" thickBot="1">
      <c r="A23" s="20">
        <v>21</v>
      </c>
      <c r="B23" s="21" t="s">
        <v>295</v>
      </c>
      <c r="C23" s="22"/>
      <c r="D23" s="23">
        <v>250</v>
      </c>
      <c r="E23" s="24">
        <v>68</v>
      </c>
      <c r="F23" s="25"/>
      <c r="G23" s="25">
        <f t="shared" si="0"/>
        <v>0</v>
      </c>
    </row>
    <row r="24" spans="1:7" ht="45.75" thickBot="1">
      <c r="A24" s="20">
        <v>22</v>
      </c>
      <c r="B24" s="21" t="s">
        <v>296</v>
      </c>
      <c r="C24" s="22"/>
      <c r="D24" s="23">
        <v>6</v>
      </c>
      <c r="E24" s="24">
        <v>1237343</v>
      </c>
      <c r="F24" s="25"/>
      <c r="G24" s="25">
        <f t="shared" si="0"/>
        <v>0</v>
      </c>
    </row>
    <row r="25" spans="1:7" ht="15.75" thickBot="1">
      <c r="A25" s="20">
        <v>23</v>
      </c>
      <c r="B25" s="21" t="s">
        <v>297</v>
      </c>
      <c r="C25" s="22"/>
      <c r="D25" s="23">
        <v>20</v>
      </c>
      <c r="E25" s="24">
        <v>1098</v>
      </c>
      <c r="F25" s="25"/>
      <c r="G25" s="25">
        <f t="shared" si="0"/>
        <v>0</v>
      </c>
    </row>
    <row r="26" spans="1:7" ht="30.75" thickBot="1">
      <c r="A26" s="20">
        <v>24</v>
      </c>
      <c r="B26" s="21" t="s">
        <v>298</v>
      </c>
      <c r="C26" s="22"/>
      <c r="D26" s="23">
        <v>50</v>
      </c>
      <c r="E26" s="24">
        <v>55492</v>
      </c>
      <c r="F26" s="25"/>
      <c r="G26" s="25">
        <f t="shared" si="0"/>
        <v>0</v>
      </c>
    </row>
    <row r="27" spans="1:7" ht="30.75" thickBot="1">
      <c r="A27" s="20">
        <v>25</v>
      </c>
      <c r="B27" s="21" t="s">
        <v>299</v>
      </c>
      <c r="C27" s="22"/>
      <c r="D27" s="23">
        <v>120</v>
      </c>
      <c r="E27" s="24">
        <v>2700</v>
      </c>
      <c r="F27" s="25"/>
      <c r="G27" s="25">
        <f t="shared" si="0"/>
        <v>0</v>
      </c>
    </row>
    <row r="28" spans="1:7" ht="15.75" thickBot="1">
      <c r="A28" s="20">
        <v>26</v>
      </c>
      <c r="B28" s="21" t="s">
        <v>300</v>
      </c>
      <c r="C28" s="22"/>
      <c r="D28" s="23">
        <v>300</v>
      </c>
      <c r="E28" s="24">
        <v>36</v>
      </c>
      <c r="F28" s="25"/>
      <c r="G28" s="25">
        <f t="shared" si="0"/>
        <v>0</v>
      </c>
    </row>
    <row r="29" spans="1:7" ht="15.75" thickBot="1">
      <c r="A29" s="20">
        <v>27</v>
      </c>
      <c r="B29" s="21" t="s">
        <v>301</v>
      </c>
      <c r="C29" s="22"/>
      <c r="D29" s="23">
        <v>800</v>
      </c>
      <c r="E29" s="24">
        <v>16</v>
      </c>
      <c r="F29" s="25"/>
      <c r="G29" s="25">
        <f t="shared" si="0"/>
        <v>0</v>
      </c>
    </row>
    <row r="30" spans="1:7" ht="15.75" thickBot="1">
      <c r="A30" s="20">
        <v>28</v>
      </c>
      <c r="B30" s="21" t="s">
        <v>302</v>
      </c>
      <c r="C30" s="22"/>
      <c r="D30" s="23">
        <v>2000</v>
      </c>
      <c r="E30" s="24">
        <v>118</v>
      </c>
      <c r="F30" s="25"/>
      <c r="G30" s="25">
        <f t="shared" si="0"/>
        <v>0</v>
      </c>
    </row>
    <row r="31" spans="1:7" ht="30.75" thickBot="1">
      <c r="A31" s="20">
        <v>29</v>
      </c>
      <c r="B31" s="21" t="s">
        <v>303</v>
      </c>
      <c r="C31" s="22" t="s">
        <v>224</v>
      </c>
      <c r="D31" s="23">
        <v>3500</v>
      </c>
      <c r="E31" s="24">
        <v>2190</v>
      </c>
      <c r="F31" s="25">
        <v>2133</v>
      </c>
      <c r="G31" s="25">
        <f t="shared" si="0"/>
        <v>7465500</v>
      </c>
    </row>
    <row r="32" spans="1:7" ht="15.75" thickBot="1">
      <c r="A32" s="20">
        <v>30</v>
      </c>
      <c r="B32" s="21" t="s">
        <v>304</v>
      </c>
      <c r="C32" s="22"/>
      <c r="D32" s="23">
        <v>600</v>
      </c>
      <c r="E32" s="24">
        <v>66</v>
      </c>
      <c r="F32" s="25"/>
      <c r="G32" s="25">
        <f t="shared" si="0"/>
        <v>0</v>
      </c>
    </row>
    <row r="33" spans="1:7" ht="30.75" thickBot="1">
      <c r="A33" s="20">
        <v>31</v>
      </c>
      <c r="B33" s="21" t="s">
        <v>305</v>
      </c>
      <c r="C33" s="22"/>
      <c r="D33" s="23">
        <v>4</v>
      </c>
      <c r="E33" s="24">
        <v>71700</v>
      </c>
      <c r="F33" s="25"/>
      <c r="G33" s="25">
        <f t="shared" si="0"/>
        <v>0</v>
      </c>
    </row>
    <row r="34" spans="1:7" ht="30.75" thickBot="1">
      <c r="A34" s="20">
        <v>32</v>
      </c>
      <c r="B34" s="21" t="s">
        <v>306</v>
      </c>
      <c r="C34" s="22"/>
      <c r="D34" s="23">
        <v>5</v>
      </c>
      <c r="E34" s="24">
        <v>3600</v>
      </c>
      <c r="F34" s="25"/>
      <c r="G34" s="25">
        <f t="shared" si="0"/>
        <v>0</v>
      </c>
    </row>
    <row r="35" spans="1:7" ht="15.75" thickBot="1">
      <c r="A35" s="20">
        <v>33</v>
      </c>
      <c r="B35" s="21" t="s">
        <v>307</v>
      </c>
      <c r="C35" s="22"/>
      <c r="D35" s="23">
        <v>20</v>
      </c>
      <c r="E35" s="24">
        <v>1463</v>
      </c>
      <c r="F35" s="25"/>
      <c r="G35" s="25">
        <f t="shared" si="0"/>
        <v>0</v>
      </c>
    </row>
    <row r="36" spans="1:7" ht="15.75" thickBot="1">
      <c r="A36" s="20">
        <v>34</v>
      </c>
      <c r="B36" s="21" t="s">
        <v>308</v>
      </c>
      <c r="C36" s="22"/>
      <c r="D36" s="23">
        <v>200</v>
      </c>
      <c r="E36" s="24">
        <v>504</v>
      </c>
      <c r="F36" s="25"/>
      <c r="G36" s="25">
        <f t="shared" si="0"/>
        <v>0</v>
      </c>
    </row>
    <row r="37" spans="1:7" ht="30.75" thickBot="1">
      <c r="A37" s="20">
        <v>35</v>
      </c>
      <c r="B37" s="21" t="s">
        <v>309</v>
      </c>
      <c r="C37" s="22" t="s">
        <v>226</v>
      </c>
      <c r="D37" s="23">
        <v>500</v>
      </c>
      <c r="E37" s="24">
        <v>2344</v>
      </c>
      <c r="F37" s="25">
        <v>1765</v>
      </c>
      <c r="G37" s="25">
        <f t="shared" si="0"/>
        <v>882500</v>
      </c>
    </row>
    <row r="38" spans="1:7" ht="15.75" thickBot="1">
      <c r="A38" s="20">
        <v>36</v>
      </c>
      <c r="B38" s="21" t="s">
        <v>310</v>
      </c>
      <c r="C38" s="22"/>
      <c r="D38" s="23">
        <v>900</v>
      </c>
      <c r="E38" s="24">
        <v>42</v>
      </c>
      <c r="F38" s="25"/>
      <c r="G38" s="25">
        <f t="shared" si="0"/>
        <v>0</v>
      </c>
    </row>
    <row r="39" spans="1:7" ht="15.75" thickBot="1">
      <c r="A39" s="20">
        <v>37</v>
      </c>
      <c r="B39" s="21" t="s">
        <v>311</v>
      </c>
      <c r="C39" s="22" t="s">
        <v>228</v>
      </c>
      <c r="D39" s="23">
        <v>600</v>
      </c>
      <c r="E39" s="24">
        <v>17682</v>
      </c>
      <c r="F39" s="25">
        <v>17040</v>
      </c>
      <c r="G39" s="25">
        <f t="shared" si="0"/>
        <v>10224000</v>
      </c>
    </row>
    <row r="40" spans="1:7" ht="30.75" thickBot="1">
      <c r="A40" s="20">
        <v>38</v>
      </c>
      <c r="B40" s="21" t="s">
        <v>312</v>
      </c>
      <c r="C40" s="22"/>
      <c r="D40" s="23">
        <v>50</v>
      </c>
      <c r="E40" s="24">
        <v>14424</v>
      </c>
      <c r="F40" s="25"/>
      <c r="G40" s="25">
        <f t="shared" si="0"/>
        <v>0</v>
      </c>
    </row>
    <row r="41" spans="1:7" ht="30.75" thickBot="1">
      <c r="A41" s="20">
        <v>39</v>
      </c>
      <c r="B41" s="21" t="s">
        <v>313</v>
      </c>
      <c r="C41" s="22"/>
      <c r="D41" s="23">
        <v>350</v>
      </c>
      <c r="E41" s="24">
        <v>4375</v>
      </c>
      <c r="F41" s="25"/>
      <c r="G41" s="25">
        <f t="shared" si="0"/>
        <v>0</v>
      </c>
    </row>
    <row r="42" spans="1:7" ht="30.75" thickBot="1">
      <c r="A42" s="20">
        <v>40</v>
      </c>
      <c r="B42" s="21" t="s">
        <v>314</v>
      </c>
      <c r="C42" s="22"/>
      <c r="D42" s="23">
        <v>40</v>
      </c>
      <c r="E42" s="24">
        <v>3107</v>
      </c>
      <c r="F42" s="25"/>
      <c r="G42" s="25">
        <f t="shared" si="0"/>
        <v>0</v>
      </c>
    </row>
    <row r="43" spans="1:7" ht="30.75" thickBot="1">
      <c r="A43" s="20">
        <v>41</v>
      </c>
      <c r="B43" s="21" t="s">
        <v>315</v>
      </c>
      <c r="C43" s="22"/>
      <c r="D43" s="23">
        <v>120</v>
      </c>
      <c r="E43" s="24">
        <v>3842</v>
      </c>
      <c r="F43" s="25"/>
      <c r="G43" s="25">
        <f t="shared" si="0"/>
        <v>0</v>
      </c>
    </row>
    <row r="44" spans="1:7" ht="15.75" thickBot="1">
      <c r="A44" s="20">
        <v>42</v>
      </c>
      <c r="B44" s="21" t="s">
        <v>316</v>
      </c>
      <c r="C44" s="22"/>
      <c r="D44" s="23">
        <v>300</v>
      </c>
      <c r="E44" s="24">
        <v>76</v>
      </c>
      <c r="F44" s="25"/>
      <c r="G44" s="25">
        <f t="shared" si="0"/>
        <v>0</v>
      </c>
    </row>
    <row r="45" spans="1:7" ht="15.75" thickBot="1">
      <c r="A45" s="20">
        <v>43</v>
      </c>
      <c r="B45" s="21" t="s">
        <v>317</v>
      </c>
      <c r="C45" s="22"/>
      <c r="D45" s="23">
        <v>1000</v>
      </c>
      <c r="E45" s="24">
        <v>2250</v>
      </c>
      <c r="F45" s="25"/>
      <c r="G45" s="25">
        <f t="shared" si="0"/>
        <v>0</v>
      </c>
    </row>
    <row r="46" spans="1:7" ht="15.75" thickBot="1">
      <c r="A46" s="20">
        <v>44</v>
      </c>
      <c r="B46" s="21" t="s">
        <v>318</v>
      </c>
      <c r="C46" s="22"/>
      <c r="D46" s="23">
        <v>80</v>
      </c>
      <c r="E46" s="24">
        <v>4350</v>
      </c>
      <c r="F46" s="25"/>
      <c r="G46" s="25">
        <f t="shared" si="0"/>
        <v>0</v>
      </c>
    </row>
    <row r="47" spans="1:7" ht="15.75" thickBot="1">
      <c r="A47" s="20">
        <v>45</v>
      </c>
      <c r="B47" s="21" t="s">
        <v>319</v>
      </c>
      <c r="C47" s="22"/>
      <c r="D47" s="23">
        <v>20</v>
      </c>
      <c r="E47" s="24">
        <v>3529</v>
      </c>
      <c r="F47" s="25"/>
      <c r="G47" s="25">
        <f t="shared" si="0"/>
        <v>0</v>
      </c>
    </row>
    <row r="48" spans="1:7" ht="15.75" thickBot="1">
      <c r="A48" s="20">
        <v>46</v>
      </c>
      <c r="B48" s="21" t="s">
        <v>320</v>
      </c>
      <c r="C48" s="22" t="s">
        <v>214</v>
      </c>
      <c r="D48" s="23">
        <v>1000</v>
      </c>
      <c r="E48" s="24">
        <v>2931</v>
      </c>
      <c r="F48" s="25">
        <v>2650</v>
      </c>
      <c r="G48" s="25">
        <f t="shared" si="0"/>
        <v>2650000</v>
      </c>
    </row>
    <row r="49" spans="1:7" ht="15.75" thickBot="1">
      <c r="A49" s="20">
        <v>47</v>
      </c>
      <c r="B49" s="21" t="s">
        <v>321</v>
      </c>
      <c r="C49" s="22"/>
      <c r="D49" s="23">
        <v>100</v>
      </c>
      <c r="E49" s="24">
        <v>39</v>
      </c>
      <c r="F49" s="25"/>
      <c r="G49" s="25">
        <f t="shared" si="0"/>
        <v>0</v>
      </c>
    </row>
    <row r="50" spans="1:7" ht="30.75" thickBot="1">
      <c r="A50" s="20">
        <v>48</v>
      </c>
      <c r="B50" s="21" t="s">
        <v>322</v>
      </c>
      <c r="C50" s="22"/>
      <c r="D50" s="23">
        <v>100</v>
      </c>
      <c r="E50" s="24">
        <v>17500</v>
      </c>
      <c r="F50" s="25"/>
      <c r="G50" s="25">
        <f t="shared" si="0"/>
        <v>0</v>
      </c>
    </row>
    <row r="51" spans="1:7" ht="30.75" thickBot="1">
      <c r="A51" s="20">
        <v>49</v>
      </c>
      <c r="B51" s="21" t="s">
        <v>323</v>
      </c>
      <c r="C51" s="22"/>
      <c r="D51" s="23">
        <v>3100</v>
      </c>
      <c r="E51" s="24">
        <v>564</v>
      </c>
      <c r="F51" s="25"/>
      <c r="G51" s="25">
        <f t="shared" si="0"/>
        <v>0</v>
      </c>
    </row>
    <row r="52" spans="1:7" ht="30.75" thickBot="1">
      <c r="A52" s="20">
        <v>50</v>
      </c>
      <c r="B52" s="21" t="s">
        <v>324</v>
      </c>
      <c r="C52" s="22"/>
      <c r="D52" s="23">
        <v>26000</v>
      </c>
      <c r="E52" s="24">
        <v>2017</v>
      </c>
      <c r="F52" s="25"/>
      <c r="G52" s="25">
        <f t="shared" si="0"/>
        <v>0</v>
      </c>
    </row>
    <row r="53" spans="1:7" ht="30.75" thickBot="1">
      <c r="A53" s="20">
        <v>51</v>
      </c>
      <c r="B53" s="21" t="s">
        <v>325</v>
      </c>
      <c r="C53" s="22" t="s">
        <v>219</v>
      </c>
      <c r="D53" s="23">
        <v>4100</v>
      </c>
      <c r="E53" s="24">
        <v>3019</v>
      </c>
      <c r="F53" s="25">
        <v>2850</v>
      </c>
      <c r="G53" s="25">
        <f t="shared" si="0"/>
        <v>11685000</v>
      </c>
    </row>
    <row r="54" spans="1:7" ht="30.75" thickBot="1">
      <c r="A54" s="20">
        <v>52</v>
      </c>
      <c r="B54" s="21" t="s">
        <v>326</v>
      </c>
      <c r="C54" s="22" t="s">
        <v>219</v>
      </c>
      <c r="D54" s="23">
        <v>6200</v>
      </c>
      <c r="E54" s="24">
        <v>2397</v>
      </c>
      <c r="F54" s="25">
        <v>2353</v>
      </c>
      <c r="G54" s="25">
        <f t="shared" si="0"/>
        <v>14588600</v>
      </c>
    </row>
    <row r="55" spans="1:7" ht="30.75" thickBot="1">
      <c r="A55" s="20">
        <v>53</v>
      </c>
      <c r="B55" s="21" t="s">
        <v>327</v>
      </c>
      <c r="C55" s="22"/>
      <c r="D55" s="23">
        <v>13500</v>
      </c>
      <c r="E55" s="24">
        <v>2195</v>
      </c>
      <c r="F55" s="25"/>
      <c r="G55" s="25">
        <f t="shared" si="0"/>
        <v>0</v>
      </c>
    </row>
    <row r="56" spans="1:7" ht="30.75" thickBot="1">
      <c r="A56" s="20">
        <v>54</v>
      </c>
      <c r="B56" s="21" t="s">
        <v>328</v>
      </c>
      <c r="C56" s="22" t="s">
        <v>218</v>
      </c>
      <c r="D56" s="23">
        <v>2400</v>
      </c>
      <c r="E56" s="24">
        <v>981</v>
      </c>
      <c r="F56" s="25">
        <v>964</v>
      </c>
      <c r="G56" s="25">
        <f t="shared" si="0"/>
        <v>2313600</v>
      </c>
    </row>
    <row r="57" spans="1:7" ht="30.75" thickBot="1">
      <c r="A57" s="20">
        <v>55</v>
      </c>
      <c r="B57" s="21" t="s">
        <v>329</v>
      </c>
      <c r="C57" s="22"/>
      <c r="D57" s="23">
        <v>50</v>
      </c>
      <c r="E57" s="24">
        <v>148</v>
      </c>
      <c r="F57" s="25"/>
      <c r="G57" s="25">
        <f t="shared" si="0"/>
        <v>0</v>
      </c>
    </row>
    <row r="58" spans="1:7" ht="30.75" thickBot="1">
      <c r="A58" s="20">
        <v>56</v>
      </c>
      <c r="B58" s="21" t="s">
        <v>330</v>
      </c>
      <c r="C58" s="22"/>
      <c r="D58" s="23">
        <v>5</v>
      </c>
      <c r="E58" s="24">
        <v>108541</v>
      </c>
      <c r="F58" s="25"/>
      <c r="G58" s="25">
        <f t="shared" si="0"/>
        <v>0</v>
      </c>
    </row>
    <row r="59" spans="1:7" ht="15.75" thickBot="1">
      <c r="A59" s="20">
        <v>57</v>
      </c>
      <c r="B59" s="21" t="s">
        <v>331</v>
      </c>
      <c r="C59" s="22"/>
      <c r="D59" s="23">
        <v>50</v>
      </c>
      <c r="E59" s="24">
        <v>53</v>
      </c>
      <c r="F59" s="25"/>
      <c r="G59" s="25">
        <f t="shared" si="0"/>
        <v>0</v>
      </c>
    </row>
    <row r="60" spans="1:7" ht="15.75" thickBot="1">
      <c r="A60" s="20">
        <v>58</v>
      </c>
      <c r="B60" s="21" t="s">
        <v>332</v>
      </c>
      <c r="C60" s="22"/>
      <c r="D60" s="23">
        <v>20</v>
      </c>
      <c r="E60" s="24">
        <v>1122</v>
      </c>
      <c r="F60" s="25"/>
      <c r="G60" s="25">
        <f t="shared" si="0"/>
        <v>0</v>
      </c>
    </row>
    <row r="61" spans="1:7" ht="15.75" thickBot="1">
      <c r="A61" s="20">
        <v>59</v>
      </c>
      <c r="B61" s="21" t="s">
        <v>333</v>
      </c>
      <c r="C61" s="22" t="s">
        <v>214</v>
      </c>
      <c r="D61" s="23">
        <v>3500</v>
      </c>
      <c r="E61" s="24">
        <v>675</v>
      </c>
      <c r="F61" s="25">
        <v>578</v>
      </c>
      <c r="G61" s="25">
        <f t="shared" si="0"/>
        <v>2023000</v>
      </c>
    </row>
    <row r="62" spans="1:7" ht="30.75" thickBot="1">
      <c r="A62" s="20">
        <v>60</v>
      </c>
      <c r="B62" s="21" t="s">
        <v>334</v>
      </c>
      <c r="C62" s="22"/>
      <c r="D62" s="23">
        <v>1200</v>
      </c>
      <c r="E62" s="24">
        <v>11765</v>
      </c>
      <c r="F62" s="25"/>
      <c r="G62" s="25">
        <f t="shared" si="0"/>
        <v>0</v>
      </c>
    </row>
    <row r="63" spans="1:7" ht="45.75" thickBot="1">
      <c r="A63" s="20">
        <v>61</v>
      </c>
      <c r="B63" s="21" t="s">
        <v>335</v>
      </c>
      <c r="C63" s="22"/>
      <c r="D63" s="23">
        <v>100</v>
      </c>
      <c r="E63" s="24">
        <v>11770</v>
      </c>
      <c r="F63" s="25"/>
      <c r="G63" s="25">
        <f t="shared" si="0"/>
        <v>0</v>
      </c>
    </row>
    <row r="64" spans="1:7" ht="30.75" thickBot="1">
      <c r="A64" s="20">
        <v>62</v>
      </c>
      <c r="B64" s="21" t="s">
        <v>336</v>
      </c>
      <c r="C64" s="22" t="s">
        <v>219</v>
      </c>
      <c r="D64" s="23">
        <v>300</v>
      </c>
      <c r="E64" s="24">
        <v>2884</v>
      </c>
      <c r="F64" s="25">
        <v>2820</v>
      </c>
      <c r="G64" s="25">
        <f t="shared" si="0"/>
        <v>846000</v>
      </c>
    </row>
    <row r="65" spans="1:7" ht="30.75" thickBot="1">
      <c r="A65" s="20">
        <v>63</v>
      </c>
      <c r="B65" s="21" t="s">
        <v>337</v>
      </c>
      <c r="C65" s="22" t="s">
        <v>219</v>
      </c>
      <c r="D65" s="23">
        <v>1200</v>
      </c>
      <c r="E65" s="24">
        <v>2780</v>
      </c>
      <c r="F65" s="25">
        <v>2663</v>
      </c>
      <c r="G65" s="25">
        <f t="shared" si="0"/>
        <v>3195600</v>
      </c>
    </row>
    <row r="66" spans="1:7" ht="15.75" thickBot="1">
      <c r="A66" s="20">
        <v>64</v>
      </c>
      <c r="B66" s="21" t="s">
        <v>338</v>
      </c>
      <c r="C66" s="22"/>
      <c r="D66" s="23">
        <v>200</v>
      </c>
      <c r="E66" s="24">
        <v>10300</v>
      </c>
      <c r="F66" s="25"/>
      <c r="G66" s="25">
        <f t="shared" si="0"/>
        <v>0</v>
      </c>
    </row>
    <row r="67" spans="1:7" ht="30.75" thickBot="1">
      <c r="A67" s="20">
        <v>65</v>
      </c>
      <c r="B67" s="21" t="s">
        <v>339</v>
      </c>
      <c r="C67" s="22"/>
      <c r="D67" s="23">
        <v>20</v>
      </c>
      <c r="E67" s="24">
        <v>30954</v>
      </c>
      <c r="F67" s="25"/>
      <c r="G67" s="25">
        <f t="shared" si="0"/>
        <v>0</v>
      </c>
    </row>
    <row r="68" spans="1:7" ht="15.75" thickBot="1">
      <c r="A68" s="20">
        <v>66</v>
      </c>
      <c r="B68" s="21" t="s">
        <v>340</v>
      </c>
      <c r="C68" s="22" t="s">
        <v>341</v>
      </c>
      <c r="D68" s="23">
        <v>1000</v>
      </c>
      <c r="E68" s="24">
        <v>41</v>
      </c>
      <c r="F68" s="25">
        <v>40</v>
      </c>
      <c r="G68" s="25">
        <f t="shared" ref="G68:G131" si="1">+F68*D68</f>
        <v>40000</v>
      </c>
    </row>
    <row r="69" spans="1:7" ht="15.75" thickBot="1">
      <c r="A69" s="20">
        <v>67</v>
      </c>
      <c r="B69" s="21" t="s">
        <v>342</v>
      </c>
      <c r="C69" s="22" t="s">
        <v>343</v>
      </c>
      <c r="D69" s="23">
        <v>700</v>
      </c>
      <c r="E69" s="24">
        <v>438</v>
      </c>
      <c r="F69" s="25">
        <v>391</v>
      </c>
      <c r="G69" s="25">
        <f t="shared" si="1"/>
        <v>273700</v>
      </c>
    </row>
    <row r="70" spans="1:7" ht="15.75" thickBot="1">
      <c r="A70" s="20">
        <v>68</v>
      </c>
      <c r="B70" s="21" t="s">
        <v>344</v>
      </c>
      <c r="C70" s="22"/>
      <c r="D70" s="23">
        <v>1200</v>
      </c>
      <c r="E70" s="24">
        <v>193</v>
      </c>
      <c r="F70" s="25"/>
      <c r="G70" s="25">
        <f t="shared" si="1"/>
        <v>0</v>
      </c>
    </row>
    <row r="71" spans="1:7" ht="15.75" thickBot="1">
      <c r="A71" s="20">
        <v>69</v>
      </c>
      <c r="B71" s="21" t="s">
        <v>345</v>
      </c>
      <c r="C71" s="22"/>
      <c r="D71" s="23">
        <v>450</v>
      </c>
      <c r="E71" s="24">
        <v>60</v>
      </c>
      <c r="F71" s="25"/>
      <c r="G71" s="25">
        <f t="shared" si="1"/>
        <v>0</v>
      </c>
    </row>
    <row r="72" spans="1:7" ht="15.75" thickBot="1">
      <c r="A72" s="20">
        <v>70</v>
      </c>
      <c r="B72" s="21" t="s">
        <v>346</v>
      </c>
      <c r="C72" s="22"/>
      <c r="D72" s="23">
        <v>50</v>
      </c>
      <c r="E72" s="24">
        <v>438</v>
      </c>
      <c r="F72" s="25"/>
      <c r="G72" s="25">
        <f t="shared" si="1"/>
        <v>0</v>
      </c>
    </row>
    <row r="73" spans="1:7" ht="15.75" thickBot="1">
      <c r="A73" s="20">
        <v>71</v>
      </c>
      <c r="B73" s="21" t="s">
        <v>347</v>
      </c>
      <c r="C73" s="22" t="s">
        <v>214</v>
      </c>
      <c r="D73" s="23">
        <v>7500</v>
      </c>
      <c r="E73" s="24">
        <v>1419</v>
      </c>
      <c r="F73" s="25">
        <v>1381</v>
      </c>
      <c r="G73" s="25">
        <f t="shared" si="1"/>
        <v>10357500</v>
      </c>
    </row>
    <row r="74" spans="1:7" ht="15.75" thickBot="1">
      <c r="A74" s="20">
        <v>72</v>
      </c>
      <c r="B74" s="21" t="s">
        <v>348</v>
      </c>
      <c r="C74" s="22"/>
      <c r="D74" s="23">
        <v>7500</v>
      </c>
      <c r="E74" s="24">
        <v>577</v>
      </c>
      <c r="F74" s="25"/>
      <c r="G74" s="25">
        <f t="shared" si="1"/>
        <v>0</v>
      </c>
    </row>
    <row r="75" spans="1:7" ht="30.75" thickBot="1">
      <c r="A75" s="20">
        <v>73</v>
      </c>
      <c r="B75" s="21" t="s">
        <v>349</v>
      </c>
      <c r="C75" s="22" t="s">
        <v>350</v>
      </c>
      <c r="D75" s="23">
        <v>30</v>
      </c>
      <c r="E75" s="24">
        <v>47110</v>
      </c>
      <c r="F75" s="25">
        <v>42500</v>
      </c>
      <c r="G75" s="25">
        <f t="shared" si="1"/>
        <v>1275000</v>
      </c>
    </row>
    <row r="76" spans="1:7" ht="30.75" thickBot="1">
      <c r="A76" s="20">
        <v>74</v>
      </c>
      <c r="B76" s="21" t="s">
        <v>351</v>
      </c>
      <c r="C76" s="22"/>
      <c r="D76" s="23">
        <v>200</v>
      </c>
      <c r="E76" s="24">
        <v>1200</v>
      </c>
      <c r="F76" s="25"/>
      <c r="G76" s="25">
        <f t="shared" si="1"/>
        <v>0</v>
      </c>
    </row>
    <row r="77" spans="1:7" ht="15.75" thickBot="1">
      <c r="A77" s="20">
        <v>75</v>
      </c>
      <c r="B77" s="21" t="s">
        <v>352</v>
      </c>
      <c r="C77" s="22"/>
      <c r="D77" s="23">
        <v>150</v>
      </c>
      <c r="E77" s="24">
        <v>333</v>
      </c>
      <c r="F77" s="25"/>
      <c r="G77" s="25">
        <f t="shared" si="1"/>
        <v>0</v>
      </c>
    </row>
    <row r="78" spans="1:7" ht="15.75" thickBot="1">
      <c r="A78" s="20">
        <v>76</v>
      </c>
      <c r="B78" s="21" t="s">
        <v>353</v>
      </c>
      <c r="C78" s="22"/>
      <c r="D78" s="23">
        <v>80</v>
      </c>
      <c r="E78" s="24">
        <v>12289</v>
      </c>
      <c r="F78" s="25"/>
      <c r="G78" s="25">
        <f t="shared" si="1"/>
        <v>0</v>
      </c>
    </row>
    <row r="79" spans="1:7" ht="15.75" thickBot="1">
      <c r="A79" s="20">
        <v>77</v>
      </c>
      <c r="B79" s="21" t="s">
        <v>354</v>
      </c>
      <c r="C79" s="22"/>
      <c r="D79" s="23">
        <v>200</v>
      </c>
      <c r="E79" s="24">
        <v>24</v>
      </c>
      <c r="F79" s="25"/>
      <c r="G79" s="25">
        <f t="shared" si="1"/>
        <v>0</v>
      </c>
    </row>
    <row r="80" spans="1:7" ht="30.75" thickBot="1">
      <c r="A80" s="20">
        <v>78</v>
      </c>
      <c r="B80" s="21" t="s">
        <v>355</v>
      </c>
      <c r="C80" s="22" t="s">
        <v>356</v>
      </c>
      <c r="D80" s="23">
        <v>240</v>
      </c>
      <c r="E80" s="24">
        <v>11463</v>
      </c>
      <c r="F80" s="25">
        <v>11328</v>
      </c>
      <c r="G80" s="25">
        <f t="shared" si="1"/>
        <v>2718720</v>
      </c>
    </row>
    <row r="81" spans="1:7" ht="30.75" thickBot="1">
      <c r="A81" s="20">
        <v>79</v>
      </c>
      <c r="B81" s="21" t="s">
        <v>357</v>
      </c>
      <c r="C81" s="22"/>
      <c r="D81" s="23">
        <v>100</v>
      </c>
      <c r="E81" s="24">
        <v>6739</v>
      </c>
      <c r="F81" s="25"/>
      <c r="G81" s="25">
        <f t="shared" si="1"/>
        <v>0</v>
      </c>
    </row>
    <row r="82" spans="1:7" ht="15.75" thickBot="1">
      <c r="A82" s="20">
        <v>80</v>
      </c>
      <c r="B82" s="21" t="s">
        <v>358</v>
      </c>
      <c r="C82" s="22"/>
      <c r="D82" s="23">
        <v>450</v>
      </c>
      <c r="E82" s="24">
        <v>83</v>
      </c>
      <c r="F82" s="25"/>
      <c r="G82" s="25">
        <f t="shared" si="1"/>
        <v>0</v>
      </c>
    </row>
    <row r="83" spans="1:7" ht="30.75" thickBot="1">
      <c r="A83" s="20">
        <v>81</v>
      </c>
      <c r="B83" s="21" t="s">
        <v>359</v>
      </c>
      <c r="C83" s="22"/>
      <c r="D83" s="23">
        <v>100</v>
      </c>
      <c r="E83" s="24">
        <v>165985</v>
      </c>
      <c r="F83" s="25"/>
      <c r="G83" s="25">
        <f t="shared" si="1"/>
        <v>0</v>
      </c>
    </row>
    <row r="84" spans="1:7" ht="15.75" thickBot="1">
      <c r="A84" s="20">
        <v>82</v>
      </c>
      <c r="B84" s="21" t="s">
        <v>360</v>
      </c>
      <c r="C84" s="22"/>
      <c r="D84" s="23">
        <v>100</v>
      </c>
      <c r="E84" s="24">
        <v>2307</v>
      </c>
      <c r="F84" s="25"/>
      <c r="G84" s="25">
        <f t="shared" si="1"/>
        <v>0</v>
      </c>
    </row>
    <row r="85" spans="1:7" ht="15.75" thickBot="1">
      <c r="A85" s="20">
        <v>83</v>
      </c>
      <c r="B85" s="21" t="s">
        <v>361</v>
      </c>
      <c r="C85" s="22"/>
      <c r="D85" s="23">
        <v>800</v>
      </c>
      <c r="E85" s="24">
        <v>1500</v>
      </c>
      <c r="F85" s="25"/>
      <c r="G85" s="25">
        <f t="shared" si="1"/>
        <v>0</v>
      </c>
    </row>
    <row r="86" spans="1:7" ht="30.75" thickBot="1">
      <c r="A86" s="20">
        <v>84</v>
      </c>
      <c r="B86" s="21" t="s">
        <v>362</v>
      </c>
      <c r="C86" s="22"/>
      <c r="D86" s="23">
        <v>6000</v>
      </c>
      <c r="E86" s="24">
        <v>4075</v>
      </c>
      <c r="F86" s="25"/>
      <c r="G86" s="25">
        <f t="shared" si="1"/>
        <v>0</v>
      </c>
    </row>
    <row r="87" spans="1:7" ht="15.75" thickBot="1">
      <c r="A87" s="20">
        <v>85</v>
      </c>
      <c r="B87" s="21" t="s">
        <v>363</v>
      </c>
      <c r="C87" s="22"/>
      <c r="D87" s="23">
        <v>100</v>
      </c>
      <c r="E87" s="24">
        <v>1136</v>
      </c>
      <c r="F87" s="25"/>
      <c r="G87" s="25">
        <f t="shared" si="1"/>
        <v>0</v>
      </c>
    </row>
    <row r="88" spans="1:7" ht="15.75" thickBot="1">
      <c r="A88" s="20">
        <v>86</v>
      </c>
      <c r="B88" s="21" t="s">
        <v>364</v>
      </c>
      <c r="C88" s="22"/>
      <c r="D88" s="23">
        <v>50</v>
      </c>
      <c r="E88" s="24">
        <v>156</v>
      </c>
      <c r="F88" s="25"/>
      <c r="G88" s="25">
        <f t="shared" si="1"/>
        <v>0</v>
      </c>
    </row>
    <row r="89" spans="1:7" ht="30.75" thickBot="1">
      <c r="A89" s="20">
        <v>87</v>
      </c>
      <c r="B89" s="21" t="s">
        <v>365</v>
      </c>
      <c r="C89" s="22"/>
      <c r="D89" s="23">
        <v>250</v>
      </c>
      <c r="E89" s="24">
        <v>10000</v>
      </c>
      <c r="F89" s="25"/>
      <c r="G89" s="25">
        <f t="shared" si="1"/>
        <v>0</v>
      </c>
    </row>
    <row r="90" spans="1:7" ht="15.75" thickBot="1">
      <c r="A90" s="20">
        <v>88</v>
      </c>
      <c r="B90" s="21" t="s">
        <v>366</v>
      </c>
      <c r="C90" s="22"/>
      <c r="D90" s="23">
        <v>20</v>
      </c>
      <c r="E90" s="24">
        <v>52</v>
      </c>
      <c r="F90" s="25"/>
      <c r="G90" s="25">
        <f t="shared" si="1"/>
        <v>0</v>
      </c>
    </row>
    <row r="91" spans="1:7" ht="15.75" thickBot="1">
      <c r="A91" s="20">
        <v>89</v>
      </c>
      <c r="B91" s="21" t="s">
        <v>367</v>
      </c>
      <c r="C91" s="22"/>
      <c r="D91" s="23">
        <v>50</v>
      </c>
      <c r="E91" s="24">
        <v>40</v>
      </c>
      <c r="F91" s="25"/>
      <c r="G91" s="25">
        <f t="shared" si="1"/>
        <v>0</v>
      </c>
    </row>
    <row r="92" spans="1:7" ht="30.75" thickBot="1">
      <c r="A92" s="20">
        <v>90</v>
      </c>
      <c r="B92" s="21" t="s">
        <v>368</v>
      </c>
      <c r="C92" s="22"/>
      <c r="D92" s="23">
        <v>16000</v>
      </c>
      <c r="E92" s="24">
        <v>200</v>
      </c>
      <c r="F92" s="25"/>
      <c r="G92" s="25">
        <f t="shared" si="1"/>
        <v>0</v>
      </c>
    </row>
    <row r="93" spans="1:7" ht="30.75" thickBot="1">
      <c r="A93" s="20">
        <v>91</v>
      </c>
      <c r="B93" s="21" t="s">
        <v>369</v>
      </c>
      <c r="C93" s="22"/>
      <c r="D93" s="23">
        <v>240</v>
      </c>
      <c r="E93" s="24">
        <v>1397</v>
      </c>
      <c r="F93" s="25"/>
      <c r="G93" s="25">
        <f t="shared" si="1"/>
        <v>0</v>
      </c>
    </row>
    <row r="94" spans="1:7" ht="45.75" thickBot="1">
      <c r="A94" s="20">
        <v>92</v>
      </c>
      <c r="B94" s="21" t="s">
        <v>370</v>
      </c>
      <c r="C94" s="22"/>
      <c r="D94" s="23">
        <v>80</v>
      </c>
      <c r="E94" s="24">
        <v>7997</v>
      </c>
      <c r="F94" s="25"/>
      <c r="G94" s="25">
        <f t="shared" si="1"/>
        <v>0</v>
      </c>
    </row>
    <row r="95" spans="1:7" ht="15.75" thickBot="1">
      <c r="A95" s="20">
        <v>93</v>
      </c>
      <c r="B95" s="21" t="s">
        <v>371</v>
      </c>
      <c r="C95" s="22" t="s">
        <v>214</v>
      </c>
      <c r="D95" s="23">
        <v>3000</v>
      </c>
      <c r="E95" s="24">
        <v>423</v>
      </c>
      <c r="F95" s="25">
        <v>422</v>
      </c>
      <c r="G95" s="25">
        <f t="shared" si="1"/>
        <v>1266000</v>
      </c>
    </row>
    <row r="96" spans="1:7" ht="15.75" thickBot="1">
      <c r="A96" s="20">
        <v>94</v>
      </c>
      <c r="B96" s="21" t="s">
        <v>372</v>
      </c>
      <c r="C96" s="22"/>
      <c r="D96" s="23">
        <v>100</v>
      </c>
      <c r="E96" s="24">
        <v>39</v>
      </c>
      <c r="F96" s="25"/>
      <c r="G96" s="25">
        <f t="shared" si="1"/>
        <v>0</v>
      </c>
    </row>
    <row r="97" spans="1:7" ht="15.75" thickBot="1">
      <c r="A97" s="20">
        <v>95</v>
      </c>
      <c r="B97" s="21" t="s">
        <v>373</v>
      </c>
      <c r="C97" s="22"/>
      <c r="D97" s="23">
        <v>100</v>
      </c>
      <c r="E97" s="24">
        <v>875</v>
      </c>
      <c r="F97" s="25"/>
      <c r="G97" s="25">
        <f t="shared" si="1"/>
        <v>0</v>
      </c>
    </row>
    <row r="98" spans="1:7" ht="15.75" thickBot="1">
      <c r="A98" s="20">
        <v>96</v>
      </c>
      <c r="B98" s="21" t="s">
        <v>374</v>
      </c>
      <c r="C98" s="22"/>
      <c r="D98" s="23">
        <v>100</v>
      </c>
      <c r="E98" s="24">
        <v>1203</v>
      </c>
      <c r="F98" s="25"/>
      <c r="G98" s="25">
        <f t="shared" si="1"/>
        <v>0</v>
      </c>
    </row>
    <row r="99" spans="1:7" ht="15.75" thickBot="1">
      <c r="A99" s="20">
        <v>97</v>
      </c>
      <c r="B99" s="21" t="s">
        <v>375</v>
      </c>
      <c r="C99" s="22"/>
      <c r="D99" s="23">
        <v>3300</v>
      </c>
      <c r="E99" s="24">
        <v>625</v>
      </c>
      <c r="F99" s="25"/>
      <c r="G99" s="25">
        <f t="shared" si="1"/>
        <v>0</v>
      </c>
    </row>
    <row r="100" spans="1:7" ht="30.75" thickBot="1">
      <c r="A100" s="20">
        <v>98</v>
      </c>
      <c r="B100" s="21" t="s">
        <v>376</v>
      </c>
      <c r="C100" s="22"/>
      <c r="D100" s="23">
        <v>10</v>
      </c>
      <c r="E100" s="24">
        <v>16167</v>
      </c>
      <c r="F100" s="25"/>
      <c r="G100" s="25">
        <f t="shared" si="1"/>
        <v>0</v>
      </c>
    </row>
    <row r="101" spans="1:7" ht="15.75" thickBot="1">
      <c r="A101" s="20">
        <v>99</v>
      </c>
      <c r="B101" s="21" t="s">
        <v>377</v>
      </c>
      <c r="C101" s="22"/>
      <c r="D101" s="23">
        <v>350</v>
      </c>
      <c r="E101" s="24">
        <v>7385</v>
      </c>
      <c r="F101" s="25"/>
      <c r="G101" s="25">
        <f t="shared" si="1"/>
        <v>0</v>
      </c>
    </row>
    <row r="102" spans="1:7" ht="30.75" thickBot="1">
      <c r="A102" s="20">
        <v>100</v>
      </c>
      <c r="B102" s="21" t="s">
        <v>378</v>
      </c>
      <c r="C102" s="22" t="s">
        <v>356</v>
      </c>
      <c r="D102" s="23">
        <v>100</v>
      </c>
      <c r="E102" s="24">
        <v>68285</v>
      </c>
      <c r="F102" s="25">
        <v>67714</v>
      </c>
      <c r="G102" s="25">
        <f t="shared" si="1"/>
        <v>6771400</v>
      </c>
    </row>
    <row r="103" spans="1:7" ht="30.75" thickBot="1">
      <c r="A103" s="20">
        <v>101</v>
      </c>
      <c r="B103" s="21" t="s">
        <v>379</v>
      </c>
      <c r="C103" s="22"/>
      <c r="D103" s="23">
        <v>350</v>
      </c>
      <c r="E103" s="24">
        <v>1218</v>
      </c>
      <c r="F103" s="25"/>
      <c r="G103" s="25">
        <f t="shared" si="1"/>
        <v>0</v>
      </c>
    </row>
    <row r="104" spans="1:7" ht="30.75" thickBot="1">
      <c r="A104" s="20">
        <v>102</v>
      </c>
      <c r="B104" s="21" t="s">
        <v>380</v>
      </c>
      <c r="C104" s="22" t="s">
        <v>381</v>
      </c>
      <c r="D104" s="23">
        <v>50</v>
      </c>
      <c r="E104" s="24">
        <v>52337</v>
      </c>
      <c r="F104" s="25">
        <v>51968</v>
      </c>
      <c r="G104" s="25">
        <f t="shared" si="1"/>
        <v>2598400</v>
      </c>
    </row>
    <row r="105" spans="1:7" ht="45.75" thickBot="1">
      <c r="A105" s="20">
        <v>103</v>
      </c>
      <c r="B105" s="21" t="s">
        <v>382</v>
      </c>
      <c r="C105" s="22"/>
      <c r="D105" s="23">
        <v>1500</v>
      </c>
      <c r="E105" s="24">
        <v>22227</v>
      </c>
      <c r="F105" s="25"/>
      <c r="G105" s="25">
        <f t="shared" si="1"/>
        <v>0</v>
      </c>
    </row>
    <row r="106" spans="1:7" ht="15.75" thickBot="1">
      <c r="A106" s="20">
        <v>104</v>
      </c>
      <c r="B106" s="21" t="s">
        <v>383</v>
      </c>
      <c r="C106" s="22"/>
      <c r="D106" s="23">
        <v>600</v>
      </c>
      <c r="E106" s="24">
        <v>24</v>
      </c>
      <c r="F106" s="25"/>
      <c r="G106" s="25">
        <f t="shared" si="1"/>
        <v>0</v>
      </c>
    </row>
    <row r="107" spans="1:7" ht="15.75" thickBot="1">
      <c r="A107" s="20">
        <v>105</v>
      </c>
      <c r="B107" s="21" t="s">
        <v>384</v>
      </c>
      <c r="C107" s="22" t="s">
        <v>214</v>
      </c>
      <c r="D107" s="23">
        <v>1200</v>
      </c>
      <c r="E107" s="24">
        <v>2969</v>
      </c>
      <c r="F107" s="25">
        <v>2672</v>
      </c>
      <c r="G107" s="25">
        <f t="shared" si="1"/>
        <v>3206400</v>
      </c>
    </row>
    <row r="108" spans="1:7" ht="15.75" thickBot="1">
      <c r="A108" s="20">
        <v>106</v>
      </c>
      <c r="B108" s="21" t="s">
        <v>385</v>
      </c>
      <c r="C108" s="22"/>
      <c r="D108" s="23">
        <v>50</v>
      </c>
      <c r="E108" s="24">
        <v>10000</v>
      </c>
      <c r="F108" s="25"/>
      <c r="G108" s="25">
        <f t="shared" si="1"/>
        <v>0</v>
      </c>
    </row>
    <row r="109" spans="1:7" ht="45.75" thickBot="1">
      <c r="A109" s="20">
        <v>107</v>
      </c>
      <c r="B109" s="21" t="s">
        <v>386</v>
      </c>
      <c r="C109" s="22"/>
      <c r="D109" s="23">
        <v>400</v>
      </c>
      <c r="E109" s="24">
        <v>1747</v>
      </c>
      <c r="F109" s="25"/>
      <c r="G109" s="25">
        <f t="shared" si="1"/>
        <v>0</v>
      </c>
    </row>
    <row r="110" spans="1:7" ht="15.75" thickBot="1">
      <c r="A110" s="20">
        <v>108</v>
      </c>
      <c r="B110" s="21" t="s">
        <v>387</v>
      </c>
      <c r="C110" s="22" t="s">
        <v>388</v>
      </c>
      <c r="D110" s="23">
        <v>2800</v>
      </c>
      <c r="E110" s="24">
        <v>1245</v>
      </c>
      <c r="F110" s="25">
        <v>1165</v>
      </c>
      <c r="G110" s="25">
        <f t="shared" si="1"/>
        <v>3262000</v>
      </c>
    </row>
    <row r="111" spans="1:7" ht="30.75" thickBot="1">
      <c r="A111" s="20">
        <v>109</v>
      </c>
      <c r="B111" s="21" t="s">
        <v>389</v>
      </c>
      <c r="C111" s="22" t="s">
        <v>390</v>
      </c>
      <c r="D111" s="23">
        <v>12</v>
      </c>
      <c r="E111" s="24">
        <v>1040581</v>
      </c>
      <c r="F111" s="25">
        <v>901607</v>
      </c>
      <c r="G111" s="25">
        <f t="shared" si="1"/>
        <v>10819284</v>
      </c>
    </row>
    <row r="112" spans="1:7" ht="30.75" thickBot="1">
      <c r="A112" s="20">
        <v>110</v>
      </c>
      <c r="B112" s="21" t="s">
        <v>391</v>
      </c>
      <c r="C112" s="22"/>
      <c r="D112" s="23">
        <v>10</v>
      </c>
      <c r="E112" s="24">
        <v>440680</v>
      </c>
      <c r="F112" s="25"/>
      <c r="G112" s="25">
        <f t="shared" si="1"/>
        <v>0</v>
      </c>
    </row>
    <row r="113" spans="1:7" ht="15.75" thickBot="1">
      <c r="A113" s="20">
        <v>111</v>
      </c>
      <c r="B113" s="21" t="s">
        <v>392</v>
      </c>
      <c r="C113" s="22"/>
      <c r="D113" s="23">
        <v>3</v>
      </c>
      <c r="E113" s="24">
        <v>235764</v>
      </c>
      <c r="F113" s="25"/>
      <c r="G113" s="25">
        <f t="shared" si="1"/>
        <v>0</v>
      </c>
    </row>
    <row r="114" spans="1:7" ht="15.75" thickBot="1">
      <c r="A114" s="20">
        <v>112</v>
      </c>
      <c r="B114" s="21" t="s">
        <v>393</v>
      </c>
      <c r="C114" s="22"/>
      <c r="D114" s="23">
        <v>10</v>
      </c>
      <c r="E114" s="24">
        <v>31097</v>
      </c>
      <c r="F114" s="25"/>
      <c r="G114" s="25">
        <f t="shared" si="1"/>
        <v>0</v>
      </c>
    </row>
    <row r="115" spans="1:7" ht="30.75" thickBot="1">
      <c r="A115" s="20">
        <v>113</v>
      </c>
      <c r="B115" s="21" t="s">
        <v>394</v>
      </c>
      <c r="C115" s="22"/>
      <c r="D115" s="23">
        <v>10</v>
      </c>
      <c r="E115" s="24">
        <v>79180</v>
      </c>
      <c r="F115" s="25"/>
      <c r="G115" s="25">
        <f t="shared" si="1"/>
        <v>0</v>
      </c>
    </row>
    <row r="116" spans="1:7" ht="30.75" thickBot="1">
      <c r="A116" s="20">
        <v>114</v>
      </c>
      <c r="B116" s="21" t="s">
        <v>395</v>
      </c>
      <c r="C116" s="22"/>
      <c r="D116" s="23">
        <v>5</v>
      </c>
      <c r="E116" s="24">
        <v>35022</v>
      </c>
      <c r="F116" s="25"/>
      <c r="G116" s="25">
        <f t="shared" si="1"/>
        <v>0</v>
      </c>
    </row>
    <row r="117" spans="1:7" ht="30.75" thickBot="1">
      <c r="A117" s="20">
        <v>115</v>
      </c>
      <c r="B117" s="21" t="s">
        <v>396</v>
      </c>
      <c r="C117" s="22"/>
      <c r="D117" s="23">
        <v>10</v>
      </c>
      <c r="E117" s="24">
        <v>27188</v>
      </c>
      <c r="F117" s="25"/>
      <c r="G117" s="25">
        <f t="shared" si="1"/>
        <v>0</v>
      </c>
    </row>
    <row r="118" spans="1:7" ht="30.75" thickBot="1">
      <c r="A118" s="20">
        <v>116</v>
      </c>
      <c r="B118" s="21" t="s">
        <v>397</v>
      </c>
      <c r="C118" s="22"/>
      <c r="D118" s="23">
        <v>10</v>
      </c>
      <c r="E118" s="24">
        <v>20658</v>
      </c>
      <c r="F118" s="25"/>
      <c r="G118" s="25">
        <f t="shared" si="1"/>
        <v>0</v>
      </c>
    </row>
    <row r="119" spans="1:7" ht="30.75" thickBot="1">
      <c r="A119" s="20">
        <v>117</v>
      </c>
      <c r="B119" s="21" t="s">
        <v>398</v>
      </c>
      <c r="C119" s="22" t="s">
        <v>399</v>
      </c>
      <c r="D119" s="23">
        <v>10</v>
      </c>
      <c r="E119" s="24">
        <v>31469</v>
      </c>
      <c r="F119" s="25">
        <v>31286</v>
      </c>
      <c r="G119" s="25">
        <f t="shared" si="1"/>
        <v>312860</v>
      </c>
    </row>
    <row r="120" spans="1:7" ht="15.75" thickBot="1">
      <c r="A120" s="20">
        <v>118</v>
      </c>
      <c r="B120" s="21" t="s">
        <v>400</v>
      </c>
      <c r="C120" s="22"/>
      <c r="D120" s="23">
        <v>10</v>
      </c>
      <c r="E120" s="24">
        <v>17333</v>
      </c>
      <c r="F120" s="25"/>
      <c r="G120" s="25">
        <f t="shared" si="1"/>
        <v>0</v>
      </c>
    </row>
    <row r="121" spans="1:7" ht="30.75" thickBot="1">
      <c r="A121" s="20">
        <v>119</v>
      </c>
      <c r="B121" s="21" t="s">
        <v>401</v>
      </c>
      <c r="C121" s="22"/>
      <c r="D121" s="23">
        <v>5</v>
      </c>
      <c r="E121" s="24">
        <v>55231</v>
      </c>
      <c r="F121" s="25"/>
      <c r="G121" s="25">
        <f t="shared" si="1"/>
        <v>0</v>
      </c>
    </row>
    <row r="122" spans="1:7" ht="30.75" thickBot="1">
      <c r="A122" s="20">
        <v>120</v>
      </c>
      <c r="B122" s="21" t="s">
        <v>402</v>
      </c>
      <c r="C122" s="22"/>
      <c r="D122" s="23">
        <v>320</v>
      </c>
      <c r="E122" s="24">
        <v>438</v>
      </c>
      <c r="F122" s="25"/>
      <c r="G122" s="25">
        <f t="shared" si="1"/>
        <v>0</v>
      </c>
    </row>
    <row r="123" spans="1:7" ht="15.75" thickBot="1">
      <c r="A123" s="20">
        <v>121</v>
      </c>
      <c r="B123" s="21" t="s">
        <v>403</v>
      </c>
      <c r="C123" s="22"/>
      <c r="D123" s="23">
        <v>210</v>
      </c>
      <c r="E123" s="24">
        <v>680</v>
      </c>
      <c r="F123" s="25"/>
      <c r="G123" s="25">
        <f t="shared" si="1"/>
        <v>0</v>
      </c>
    </row>
    <row r="124" spans="1:7" ht="15.75" thickBot="1">
      <c r="A124" s="20">
        <v>122</v>
      </c>
      <c r="B124" s="21" t="s">
        <v>404</v>
      </c>
      <c r="C124" s="22"/>
      <c r="D124" s="23">
        <v>30</v>
      </c>
      <c r="E124" s="24">
        <v>786</v>
      </c>
      <c r="F124" s="25"/>
      <c r="G124" s="25">
        <f t="shared" si="1"/>
        <v>0</v>
      </c>
    </row>
    <row r="125" spans="1:7" ht="30.75" thickBot="1">
      <c r="A125" s="20">
        <v>123</v>
      </c>
      <c r="B125" s="21" t="s">
        <v>405</v>
      </c>
      <c r="C125" s="22"/>
      <c r="D125" s="23">
        <v>5</v>
      </c>
      <c r="E125" s="24">
        <v>10290</v>
      </c>
      <c r="F125" s="25"/>
      <c r="G125" s="25">
        <f t="shared" si="1"/>
        <v>0</v>
      </c>
    </row>
    <row r="126" spans="1:7" ht="30.75" thickBot="1">
      <c r="A126" s="20">
        <v>124</v>
      </c>
      <c r="B126" s="21" t="s">
        <v>406</v>
      </c>
      <c r="C126" s="22" t="s">
        <v>407</v>
      </c>
      <c r="D126" s="23">
        <v>70</v>
      </c>
      <c r="E126" s="24">
        <v>171254</v>
      </c>
      <c r="F126" s="25">
        <v>132184</v>
      </c>
      <c r="G126" s="25">
        <f t="shared" si="1"/>
        <v>9252880</v>
      </c>
    </row>
    <row r="127" spans="1:7" ht="15.75" thickBot="1">
      <c r="A127" s="20">
        <v>125</v>
      </c>
      <c r="B127" s="21" t="s">
        <v>408</v>
      </c>
      <c r="C127" s="22" t="s">
        <v>409</v>
      </c>
      <c r="D127" s="23">
        <v>6</v>
      </c>
      <c r="E127" s="24">
        <v>3125</v>
      </c>
      <c r="F127" s="25">
        <v>1680</v>
      </c>
      <c r="G127" s="25">
        <f t="shared" si="1"/>
        <v>10080</v>
      </c>
    </row>
    <row r="128" spans="1:7" ht="15.75" thickBot="1">
      <c r="A128" s="20">
        <v>126</v>
      </c>
      <c r="B128" s="21" t="s">
        <v>410</v>
      </c>
      <c r="C128" s="22"/>
      <c r="D128" s="23">
        <v>150</v>
      </c>
      <c r="E128" s="24">
        <v>38</v>
      </c>
      <c r="F128" s="25"/>
      <c r="G128" s="25">
        <f t="shared" si="1"/>
        <v>0</v>
      </c>
    </row>
    <row r="129" spans="1:7" ht="30.75" thickBot="1">
      <c r="A129" s="20">
        <v>127</v>
      </c>
      <c r="B129" s="21" t="s">
        <v>411</v>
      </c>
      <c r="C129" s="22"/>
      <c r="D129" s="23">
        <v>150</v>
      </c>
      <c r="E129" s="24">
        <v>2300</v>
      </c>
      <c r="F129" s="25"/>
      <c r="G129" s="25">
        <f t="shared" si="1"/>
        <v>0</v>
      </c>
    </row>
    <row r="130" spans="1:7" ht="15.75" thickBot="1">
      <c r="A130" s="20">
        <v>128</v>
      </c>
      <c r="B130" s="21" t="s">
        <v>412</v>
      </c>
      <c r="C130" s="22"/>
      <c r="D130" s="23">
        <v>100</v>
      </c>
      <c r="E130" s="24">
        <v>9772</v>
      </c>
      <c r="F130" s="25"/>
      <c r="G130" s="25">
        <f t="shared" si="1"/>
        <v>0</v>
      </c>
    </row>
    <row r="131" spans="1:7" ht="30.75" thickBot="1">
      <c r="A131" s="20">
        <v>129</v>
      </c>
      <c r="B131" s="21" t="s">
        <v>413</v>
      </c>
      <c r="C131" s="22"/>
      <c r="D131" s="23">
        <v>250</v>
      </c>
      <c r="E131" s="24">
        <v>1068</v>
      </c>
      <c r="F131" s="25"/>
      <c r="G131" s="25">
        <f t="shared" si="1"/>
        <v>0</v>
      </c>
    </row>
    <row r="132" spans="1:7" ht="30.75" thickBot="1">
      <c r="A132" s="20">
        <v>130</v>
      </c>
      <c r="B132" s="21" t="s">
        <v>414</v>
      </c>
      <c r="C132" s="22"/>
      <c r="D132" s="23">
        <v>36</v>
      </c>
      <c r="E132" s="24">
        <v>21613</v>
      </c>
      <c r="F132" s="25"/>
      <c r="G132" s="25">
        <f t="shared" ref="G132:G195" si="2">+F132*D132</f>
        <v>0</v>
      </c>
    </row>
    <row r="133" spans="1:7" ht="30.75" thickBot="1">
      <c r="A133" s="20">
        <v>131</v>
      </c>
      <c r="B133" s="21" t="s">
        <v>415</v>
      </c>
      <c r="C133" s="22"/>
      <c r="D133" s="23">
        <v>60</v>
      </c>
      <c r="E133" s="24">
        <v>21928</v>
      </c>
      <c r="F133" s="25"/>
      <c r="G133" s="25">
        <f t="shared" si="2"/>
        <v>0</v>
      </c>
    </row>
    <row r="134" spans="1:7" ht="15.75" thickBot="1">
      <c r="A134" s="20">
        <v>132</v>
      </c>
      <c r="B134" s="21" t="s">
        <v>416</v>
      </c>
      <c r="C134" s="22" t="s">
        <v>341</v>
      </c>
      <c r="D134" s="23">
        <v>200</v>
      </c>
      <c r="E134" s="24">
        <v>56</v>
      </c>
      <c r="F134" s="25">
        <v>55</v>
      </c>
      <c r="G134" s="25">
        <f t="shared" si="2"/>
        <v>11000</v>
      </c>
    </row>
    <row r="135" spans="1:7" ht="30.75" thickBot="1">
      <c r="A135" s="20">
        <v>133</v>
      </c>
      <c r="B135" s="21" t="s">
        <v>417</v>
      </c>
      <c r="C135" s="22" t="s">
        <v>243</v>
      </c>
      <c r="D135" s="23">
        <v>400</v>
      </c>
      <c r="E135" s="24">
        <v>1057</v>
      </c>
      <c r="F135" s="25">
        <v>847</v>
      </c>
      <c r="G135" s="25">
        <f t="shared" si="2"/>
        <v>338800</v>
      </c>
    </row>
    <row r="136" spans="1:7" ht="30.75" thickBot="1">
      <c r="A136" s="20">
        <v>134</v>
      </c>
      <c r="B136" s="21" t="s">
        <v>418</v>
      </c>
      <c r="C136" s="22"/>
      <c r="D136" s="23">
        <v>4000</v>
      </c>
      <c r="E136" s="24">
        <v>930</v>
      </c>
      <c r="F136" s="25"/>
      <c r="G136" s="25">
        <f t="shared" si="2"/>
        <v>0</v>
      </c>
    </row>
    <row r="137" spans="1:7" ht="15.75" thickBot="1">
      <c r="A137" s="20">
        <v>135</v>
      </c>
      <c r="B137" s="21" t="s">
        <v>419</v>
      </c>
      <c r="C137" s="22"/>
      <c r="D137" s="23">
        <v>200</v>
      </c>
      <c r="E137" s="24">
        <v>45</v>
      </c>
      <c r="F137" s="25"/>
      <c r="G137" s="25">
        <f t="shared" si="2"/>
        <v>0</v>
      </c>
    </row>
    <row r="138" spans="1:7" ht="15.75" thickBot="1">
      <c r="A138" s="20">
        <v>136</v>
      </c>
      <c r="B138" s="21" t="s">
        <v>420</v>
      </c>
      <c r="C138" s="22"/>
      <c r="D138" s="23">
        <v>120</v>
      </c>
      <c r="E138" s="24">
        <v>232</v>
      </c>
      <c r="F138" s="25"/>
      <c r="G138" s="25">
        <f t="shared" si="2"/>
        <v>0</v>
      </c>
    </row>
    <row r="139" spans="1:7" ht="15.75" thickBot="1">
      <c r="A139" s="20">
        <v>137</v>
      </c>
      <c r="B139" s="21" t="s">
        <v>421</v>
      </c>
      <c r="C139" s="22"/>
      <c r="D139" s="23">
        <v>3000</v>
      </c>
      <c r="E139" s="24">
        <v>47</v>
      </c>
      <c r="F139" s="25"/>
      <c r="G139" s="25">
        <f t="shared" si="2"/>
        <v>0</v>
      </c>
    </row>
    <row r="140" spans="1:7" ht="15.75" thickBot="1">
      <c r="A140" s="20">
        <v>138</v>
      </c>
      <c r="B140" s="21" t="s">
        <v>422</v>
      </c>
      <c r="C140" s="22" t="s">
        <v>219</v>
      </c>
      <c r="D140" s="23">
        <v>160</v>
      </c>
      <c r="E140" s="24">
        <v>17929</v>
      </c>
      <c r="F140" s="25">
        <v>14382</v>
      </c>
      <c r="G140" s="25">
        <f t="shared" si="2"/>
        <v>2301120</v>
      </c>
    </row>
    <row r="141" spans="1:7" ht="15.75" thickBot="1">
      <c r="A141" s="20">
        <v>139</v>
      </c>
      <c r="B141" s="21" t="s">
        <v>423</v>
      </c>
      <c r="C141" s="22"/>
      <c r="D141" s="23">
        <v>700</v>
      </c>
      <c r="E141" s="24">
        <v>13253</v>
      </c>
      <c r="F141" s="25"/>
      <c r="G141" s="25">
        <f t="shared" si="2"/>
        <v>0</v>
      </c>
    </row>
    <row r="142" spans="1:7" ht="15.75" thickBot="1">
      <c r="A142" s="20">
        <v>140</v>
      </c>
      <c r="B142" s="21" t="s">
        <v>424</v>
      </c>
      <c r="C142" s="22"/>
      <c r="D142" s="23">
        <v>700</v>
      </c>
      <c r="E142" s="24">
        <v>9009</v>
      </c>
      <c r="F142" s="25"/>
      <c r="G142" s="25">
        <f t="shared" si="2"/>
        <v>0</v>
      </c>
    </row>
    <row r="143" spans="1:7" ht="15.75" thickBot="1">
      <c r="A143" s="20">
        <v>141</v>
      </c>
      <c r="B143" s="21" t="s">
        <v>425</v>
      </c>
      <c r="C143" s="22"/>
      <c r="D143" s="23">
        <v>50</v>
      </c>
      <c r="E143" s="24">
        <v>313</v>
      </c>
      <c r="F143" s="25"/>
      <c r="G143" s="25">
        <f t="shared" si="2"/>
        <v>0</v>
      </c>
    </row>
    <row r="144" spans="1:7" ht="30.75" thickBot="1">
      <c r="A144" s="20">
        <v>142</v>
      </c>
      <c r="B144" s="21" t="s">
        <v>426</v>
      </c>
      <c r="C144" s="22" t="s">
        <v>427</v>
      </c>
      <c r="D144" s="23">
        <v>60</v>
      </c>
      <c r="E144" s="24">
        <v>10767</v>
      </c>
      <c r="F144" s="25">
        <v>8518</v>
      </c>
      <c r="G144" s="25">
        <f t="shared" si="2"/>
        <v>511080</v>
      </c>
    </row>
    <row r="145" spans="1:7" ht="15.75" thickBot="1">
      <c r="A145" s="20">
        <v>143</v>
      </c>
      <c r="B145" s="21" t="s">
        <v>428</v>
      </c>
      <c r="C145" s="22" t="s">
        <v>429</v>
      </c>
      <c r="D145" s="23">
        <v>200</v>
      </c>
      <c r="E145" s="24">
        <v>140</v>
      </c>
      <c r="F145" s="25">
        <v>122</v>
      </c>
      <c r="G145" s="25">
        <f t="shared" si="2"/>
        <v>24400</v>
      </c>
    </row>
    <row r="146" spans="1:7" ht="30.75" thickBot="1">
      <c r="A146" s="20">
        <v>144</v>
      </c>
      <c r="B146" s="21" t="s">
        <v>430</v>
      </c>
      <c r="C146" s="22" t="s">
        <v>227</v>
      </c>
      <c r="D146" s="23">
        <v>2500</v>
      </c>
      <c r="E146" s="24">
        <v>675</v>
      </c>
      <c r="F146" s="25">
        <v>487</v>
      </c>
      <c r="G146" s="25">
        <f t="shared" si="2"/>
        <v>1217500</v>
      </c>
    </row>
    <row r="147" spans="1:7" ht="15.75" thickBot="1">
      <c r="A147" s="20">
        <v>145</v>
      </c>
      <c r="B147" s="21" t="s">
        <v>431</v>
      </c>
      <c r="C147" s="22"/>
      <c r="D147" s="23">
        <v>7200</v>
      </c>
      <c r="E147" s="24">
        <v>75</v>
      </c>
      <c r="F147" s="25"/>
      <c r="G147" s="25">
        <f t="shared" si="2"/>
        <v>0</v>
      </c>
    </row>
    <row r="148" spans="1:7" ht="15.75" thickBot="1">
      <c r="A148" s="20">
        <v>146</v>
      </c>
      <c r="B148" s="21" t="s">
        <v>432</v>
      </c>
      <c r="C148" s="22"/>
      <c r="D148" s="23">
        <v>100</v>
      </c>
      <c r="E148" s="24">
        <v>113</v>
      </c>
      <c r="F148" s="25"/>
      <c r="G148" s="25">
        <f t="shared" si="2"/>
        <v>0</v>
      </c>
    </row>
    <row r="149" spans="1:7" ht="15.75" thickBot="1">
      <c r="A149" s="20">
        <v>147</v>
      </c>
      <c r="B149" s="21" t="s">
        <v>433</v>
      </c>
      <c r="C149" s="22"/>
      <c r="D149" s="23">
        <v>900</v>
      </c>
      <c r="E149" s="24">
        <v>88</v>
      </c>
      <c r="F149" s="25"/>
      <c r="G149" s="25">
        <f t="shared" si="2"/>
        <v>0</v>
      </c>
    </row>
    <row r="150" spans="1:7" ht="30.75" thickBot="1">
      <c r="A150" s="20">
        <v>148</v>
      </c>
      <c r="B150" s="21" t="s">
        <v>434</v>
      </c>
      <c r="C150" s="22" t="s">
        <v>245</v>
      </c>
      <c r="D150" s="23">
        <v>800</v>
      </c>
      <c r="E150" s="24">
        <v>22330</v>
      </c>
      <c r="F150" s="25">
        <v>3250</v>
      </c>
      <c r="G150" s="25">
        <f t="shared" si="2"/>
        <v>2600000</v>
      </c>
    </row>
    <row r="151" spans="1:7" ht="15.75" thickBot="1">
      <c r="A151" s="20">
        <v>149</v>
      </c>
      <c r="B151" s="21" t="s">
        <v>435</v>
      </c>
      <c r="C151" s="22" t="s">
        <v>246</v>
      </c>
      <c r="D151" s="23">
        <v>10</v>
      </c>
      <c r="E151" s="24">
        <v>15714</v>
      </c>
      <c r="F151" s="25">
        <v>15490</v>
      </c>
      <c r="G151" s="25">
        <f t="shared" si="2"/>
        <v>154900</v>
      </c>
    </row>
    <row r="152" spans="1:7" ht="15.75" thickBot="1">
      <c r="A152" s="20">
        <v>150</v>
      </c>
      <c r="B152" s="21" t="s">
        <v>436</v>
      </c>
      <c r="C152" s="22"/>
      <c r="D152" s="23">
        <v>400</v>
      </c>
      <c r="E152" s="24">
        <v>1700</v>
      </c>
      <c r="F152" s="25"/>
      <c r="G152" s="25">
        <f t="shared" si="2"/>
        <v>0</v>
      </c>
    </row>
    <row r="153" spans="1:7" ht="15.75" thickBot="1">
      <c r="A153" s="20">
        <v>151</v>
      </c>
      <c r="B153" s="21" t="s">
        <v>437</v>
      </c>
      <c r="C153" s="22"/>
      <c r="D153" s="23">
        <v>50</v>
      </c>
      <c r="E153" s="24">
        <v>1720</v>
      </c>
      <c r="F153" s="25"/>
      <c r="G153" s="25">
        <f t="shared" si="2"/>
        <v>0</v>
      </c>
    </row>
    <row r="154" spans="1:7" ht="15.75" thickBot="1">
      <c r="A154" s="20">
        <v>152</v>
      </c>
      <c r="B154" s="21" t="s">
        <v>438</v>
      </c>
      <c r="C154" s="22"/>
      <c r="D154" s="23">
        <v>10</v>
      </c>
      <c r="E154" s="24">
        <v>76000</v>
      </c>
      <c r="F154" s="25"/>
      <c r="G154" s="25">
        <f t="shared" si="2"/>
        <v>0</v>
      </c>
    </row>
    <row r="155" spans="1:7" ht="15.75" thickBot="1">
      <c r="A155" s="20">
        <v>153</v>
      </c>
      <c r="B155" s="21" t="s">
        <v>439</v>
      </c>
      <c r="C155" s="22"/>
      <c r="D155" s="23">
        <v>200</v>
      </c>
      <c r="E155" s="24">
        <v>384</v>
      </c>
      <c r="F155" s="25"/>
      <c r="G155" s="25">
        <f t="shared" si="2"/>
        <v>0</v>
      </c>
    </row>
    <row r="156" spans="1:7" ht="15.75" thickBot="1">
      <c r="A156" s="20">
        <v>154</v>
      </c>
      <c r="B156" s="21" t="s">
        <v>440</v>
      </c>
      <c r="C156" s="22"/>
      <c r="D156" s="23">
        <v>11000</v>
      </c>
      <c r="E156" s="24">
        <v>91</v>
      </c>
      <c r="F156" s="25"/>
      <c r="G156" s="25">
        <f t="shared" si="2"/>
        <v>0</v>
      </c>
    </row>
    <row r="157" spans="1:7" ht="30.75" thickBot="1">
      <c r="A157" s="20">
        <v>155</v>
      </c>
      <c r="B157" s="21" t="s">
        <v>441</v>
      </c>
      <c r="C157" s="22" t="s">
        <v>214</v>
      </c>
      <c r="D157" s="23">
        <v>500</v>
      </c>
      <c r="E157" s="24">
        <v>859</v>
      </c>
      <c r="F157" s="25">
        <v>785</v>
      </c>
      <c r="G157" s="25">
        <f t="shared" si="2"/>
        <v>392500</v>
      </c>
    </row>
    <row r="158" spans="1:7" ht="15.75" thickBot="1">
      <c r="A158" s="20">
        <v>156</v>
      </c>
      <c r="B158" s="21" t="s">
        <v>442</v>
      </c>
      <c r="C158" s="22"/>
      <c r="D158" s="23">
        <v>48</v>
      </c>
      <c r="E158" s="24">
        <v>6627</v>
      </c>
      <c r="F158" s="25"/>
      <c r="G158" s="25">
        <f t="shared" si="2"/>
        <v>0</v>
      </c>
    </row>
    <row r="159" spans="1:7" ht="15.75" thickBot="1">
      <c r="A159" s="20">
        <v>157</v>
      </c>
      <c r="B159" s="21" t="s">
        <v>443</v>
      </c>
      <c r="C159" s="22"/>
      <c r="D159" s="23">
        <v>48</v>
      </c>
      <c r="E159" s="24">
        <v>16875</v>
      </c>
      <c r="F159" s="25"/>
      <c r="G159" s="25">
        <f t="shared" si="2"/>
        <v>0</v>
      </c>
    </row>
    <row r="160" spans="1:7" ht="15.75" thickBot="1">
      <c r="A160" s="20">
        <v>158</v>
      </c>
      <c r="B160" s="21" t="s">
        <v>444</v>
      </c>
      <c r="C160" s="22"/>
      <c r="D160" s="23">
        <v>1</v>
      </c>
      <c r="E160" s="24">
        <v>36000</v>
      </c>
      <c r="F160" s="25"/>
      <c r="G160" s="25">
        <f t="shared" si="2"/>
        <v>0</v>
      </c>
    </row>
    <row r="161" spans="1:7" ht="15.75" thickBot="1">
      <c r="A161" s="20">
        <v>159</v>
      </c>
      <c r="B161" s="21" t="s">
        <v>445</v>
      </c>
      <c r="C161" s="22"/>
      <c r="D161" s="23">
        <v>550</v>
      </c>
      <c r="E161" s="24">
        <v>319</v>
      </c>
      <c r="F161" s="25"/>
      <c r="G161" s="25">
        <f t="shared" si="2"/>
        <v>0</v>
      </c>
    </row>
    <row r="162" spans="1:7" ht="30.75" thickBot="1">
      <c r="A162" s="20">
        <v>160</v>
      </c>
      <c r="B162" s="21" t="s">
        <v>446</v>
      </c>
      <c r="C162" s="22"/>
      <c r="D162" s="23">
        <v>30</v>
      </c>
      <c r="E162" s="24">
        <v>126</v>
      </c>
      <c r="F162" s="25"/>
      <c r="G162" s="25">
        <f t="shared" si="2"/>
        <v>0</v>
      </c>
    </row>
    <row r="163" spans="1:7" ht="15.75" thickBot="1">
      <c r="A163" s="20">
        <v>161</v>
      </c>
      <c r="B163" s="21" t="s">
        <v>447</v>
      </c>
      <c r="C163" s="22" t="s">
        <v>215</v>
      </c>
      <c r="D163" s="23">
        <v>600</v>
      </c>
      <c r="E163" s="24">
        <v>196</v>
      </c>
      <c r="F163" s="25">
        <v>193</v>
      </c>
      <c r="G163" s="25">
        <f t="shared" si="2"/>
        <v>115800</v>
      </c>
    </row>
    <row r="164" spans="1:7" ht="15.75" thickBot="1">
      <c r="A164" s="20">
        <v>162</v>
      </c>
      <c r="B164" s="21" t="s">
        <v>448</v>
      </c>
      <c r="C164" s="22" t="s">
        <v>429</v>
      </c>
      <c r="D164" s="23">
        <v>420</v>
      </c>
      <c r="E164" s="24">
        <v>137</v>
      </c>
      <c r="F164" s="25">
        <v>122</v>
      </c>
      <c r="G164" s="25">
        <f t="shared" si="2"/>
        <v>51240</v>
      </c>
    </row>
    <row r="165" spans="1:7" ht="30.75" thickBot="1">
      <c r="A165" s="20">
        <v>163</v>
      </c>
      <c r="B165" s="21" t="s">
        <v>449</v>
      </c>
      <c r="C165" s="22"/>
      <c r="D165" s="23">
        <v>10</v>
      </c>
      <c r="E165" s="24">
        <v>3634</v>
      </c>
      <c r="F165" s="25"/>
      <c r="G165" s="25">
        <f t="shared" si="2"/>
        <v>0</v>
      </c>
    </row>
    <row r="166" spans="1:7" ht="15.75" thickBot="1">
      <c r="A166" s="20">
        <v>164</v>
      </c>
      <c r="B166" s="21" t="s">
        <v>450</v>
      </c>
      <c r="C166" s="22" t="s">
        <v>451</v>
      </c>
      <c r="D166" s="23">
        <v>2</v>
      </c>
      <c r="E166" s="24">
        <v>45938</v>
      </c>
      <c r="F166" s="25">
        <v>44776</v>
      </c>
      <c r="G166" s="25">
        <f t="shared" si="2"/>
        <v>89552</v>
      </c>
    </row>
    <row r="167" spans="1:7" ht="15.75" thickBot="1">
      <c r="A167" s="20">
        <v>165</v>
      </c>
      <c r="B167" s="21" t="s">
        <v>452</v>
      </c>
      <c r="C167" s="22"/>
      <c r="D167" s="23">
        <v>50</v>
      </c>
      <c r="E167" s="24">
        <v>120</v>
      </c>
      <c r="F167" s="25"/>
      <c r="G167" s="25">
        <f t="shared" si="2"/>
        <v>0</v>
      </c>
    </row>
    <row r="168" spans="1:7" ht="15.75" thickBot="1">
      <c r="A168" s="20">
        <v>166</v>
      </c>
      <c r="B168" s="21" t="s">
        <v>453</v>
      </c>
      <c r="C168" s="22"/>
      <c r="D168" s="23">
        <v>10000</v>
      </c>
      <c r="E168" s="24">
        <v>60</v>
      </c>
      <c r="F168" s="25"/>
      <c r="G168" s="25">
        <f t="shared" si="2"/>
        <v>0</v>
      </c>
    </row>
    <row r="169" spans="1:7" ht="15.75" thickBot="1">
      <c r="A169" s="20">
        <v>167</v>
      </c>
      <c r="B169" s="21" t="s">
        <v>454</v>
      </c>
      <c r="C169" s="22"/>
      <c r="D169" s="23">
        <v>3000</v>
      </c>
      <c r="E169" s="24">
        <v>3150</v>
      </c>
      <c r="F169" s="25"/>
      <c r="G169" s="25">
        <f t="shared" si="2"/>
        <v>0</v>
      </c>
    </row>
    <row r="170" spans="1:7" ht="15.75" thickBot="1">
      <c r="A170" s="20">
        <v>168</v>
      </c>
      <c r="B170" s="21" t="s">
        <v>455</v>
      </c>
      <c r="C170" s="22"/>
      <c r="D170" s="23">
        <v>200</v>
      </c>
      <c r="E170" s="24">
        <v>1827</v>
      </c>
      <c r="F170" s="25"/>
      <c r="G170" s="25">
        <f t="shared" si="2"/>
        <v>0</v>
      </c>
    </row>
    <row r="171" spans="1:7" ht="15.75" thickBot="1">
      <c r="A171" s="20">
        <v>169</v>
      </c>
      <c r="B171" s="21" t="s">
        <v>456</v>
      </c>
      <c r="C171" s="22"/>
      <c r="D171" s="23">
        <v>1500</v>
      </c>
      <c r="E171" s="24">
        <v>2063</v>
      </c>
      <c r="F171" s="25"/>
      <c r="G171" s="25">
        <f t="shared" si="2"/>
        <v>0</v>
      </c>
    </row>
    <row r="172" spans="1:7" ht="15.75" thickBot="1">
      <c r="A172" s="20">
        <v>170</v>
      </c>
      <c r="B172" s="21" t="s">
        <v>457</v>
      </c>
      <c r="C172" s="22"/>
      <c r="D172" s="23">
        <v>1200</v>
      </c>
      <c r="E172" s="24">
        <v>1325</v>
      </c>
      <c r="F172" s="25"/>
      <c r="G172" s="25">
        <f t="shared" si="2"/>
        <v>0</v>
      </c>
    </row>
    <row r="173" spans="1:7" ht="15.75" thickBot="1">
      <c r="A173" s="20">
        <v>171</v>
      </c>
      <c r="B173" s="21" t="s">
        <v>458</v>
      </c>
      <c r="C173" s="22"/>
      <c r="D173" s="23">
        <v>1</v>
      </c>
      <c r="E173" s="24">
        <v>2985168</v>
      </c>
      <c r="F173" s="25"/>
      <c r="G173" s="25">
        <f t="shared" si="2"/>
        <v>0</v>
      </c>
    </row>
    <row r="174" spans="1:7" ht="15.75" thickBot="1">
      <c r="A174" s="20">
        <v>172</v>
      </c>
      <c r="B174" s="21" t="s">
        <v>459</v>
      </c>
      <c r="C174" s="22"/>
      <c r="D174" s="23">
        <v>2</v>
      </c>
      <c r="E174" s="24">
        <v>1497585</v>
      </c>
      <c r="F174" s="25"/>
      <c r="G174" s="25">
        <f t="shared" si="2"/>
        <v>0</v>
      </c>
    </row>
    <row r="175" spans="1:7" ht="30.75" thickBot="1">
      <c r="A175" s="20">
        <v>173</v>
      </c>
      <c r="B175" s="21" t="s">
        <v>460</v>
      </c>
      <c r="C175" s="22"/>
      <c r="D175" s="23">
        <v>300</v>
      </c>
      <c r="E175" s="24">
        <v>8773</v>
      </c>
      <c r="F175" s="25"/>
      <c r="G175" s="25">
        <f t="shared" si="2"/>
        <v>0</v>
      </c>
    </row>
    <row r="176" spans="1:7" ht="30.75" thickBot="1">
      <c r="A176" s="20">
        <v>174</v>
      </c>
      <c r="B176" s="21" t="s">
        <v>461</v>
      </c>
      <c r="C176" s="22"/>
      <c r="D176" s="23">
        <v>30</v>
      </c>
      <c r="E176" s="24">
        <v>4444</v>
      </c>
      <c r="F176" s="25"/>
      <c r="G176" s="25">
        <f t="shared" si="2"/>
        <v>0</v>
      </c>
    </row>
    <row r="177" spans="1:7" ht="30.75" thickBot="1">
      <c r="A177" s="20">
        <v>175</v>
      </c>
      <c r="B177" s="21" t="s">
        <v>462</v>
      </c>
      <c r="C177" s="22"/>
      <c r="D177" s="23">
        <v>15</v>
      </c>
      <c r="E177" s="24">
        <v>59456</v>
      </c>
      <c r="F177" s="25"/>
      <c r="G177" s="25">
        <f t="shared" si="2"/>
        <v>0</v>
      </c>
    </row>
    <row r="178" spans="1:7" ht="30.75" thickBot="1">
      <c r="A178" s="20">
        <v>176</v>
      </c>
      <c r="B178" s="21" t="s">
        <v>463</v>
      </c>
      <c r="C178" s="22"/>
      <c r="D178" s="23">
        <v>3000</v>
      </c>
      <c r="E178" s="24">
        <v>6699</v>
      </c>
      <c r="F178" s="25"/>
      <c r="G178" s="25">
        <f t="shared" si="2"/>
        <v>0</v>
      </c>
    </row>
    <row r="179" spans="1:7" ht="30.75" thickBot="1">
      <c r="A179" s="20">
        <v>177</v>
      </c>
      <c r="B179" s="21" t="s">
        <v>464</v>
      </c>
      <c r="C179" s="22"/>
      <c r="D179" s="23">
        <v>20</v>
      </c>
      <c r="E179" s="24">
        <v>58500</v>
      </c>
      <c r="F179" s="25"/>
      <c r="G179" s="25">
        <f t="shared" si="2"/>
        <v>0</v>
      </c>
    </row>
    <row r="180" spans="1:7" ht="30.75" thickBot="1">
      <c r="A180" s="20">
        <v>178</v>
      </c>
      <c r="B180" s="21" t="s">
        <v>465</v>
      </c>
      <c r="C180" s="22"/>
      <c r="D180" s="23">
        <v>2</v>
      </c>
      <c r="E180" s="24">
        <v>48750</v>
      </c>
      <c r="F180" s="25"/>
      <c r="G180" s="25">
        <f t="shared" si="2"/>
        <v>0</v>
      </c>
    </row>
    <row r="181" spans="1:7" ht="15.75" thickBot="1">
      <c r="A181" s="20">
        <v>179</v>
      </c>
      <c r="B181" s="21" t="s">
        <v>466</v>
      </c>
      <c r="C181" s="22"/>
      <c r="D181" s="23">
        <v>2000</v>
      </c>
      <c r="E181" s="24">
        <v>34</v>
      </c>
      <c r="F181" s="25"/>
      <c r="G181" s="25">
        <f t="shared" si="2"/>
        <v>0</v>
      </c>
    </row>
    <row r="182" spans="1:7" ht="30.75" thickBot="1">
      <c r="A182" s="20">
        <v>180</v>
      </c>
      <c r="B182" s="21" t="s">
        <v>467</v>
      </c>
      <c r="C182" s="22"/>
      <c r="D182" s="23">
        <v>5</v>
      </c>
      <c r="E182" s="24">
        <v>5963</v>
      </c>
      <c r="F182" s="25"/>
      <c r="G182" s="25">
        <f t="shared" si="2"/>
        <v>0</v>
      </c>
    </row>
    <row r="183" spans="1:7" ht="15.75" thickBot="1">
      <c r="A183" s="20">
        <v>181</v>
      </c>
      <c r="B183" s="21" t="s">
        <v>468</v>
      </c>
      <c r="C183" s="22"/>
      <c r="D183" s="23">
        <v>600</v>
      </c>
      <c r="E183" s="24">
        <v>11114</v>
      </c>
      <c r="F183" s="25"/>
      <c r="G183" s="25">
        <f t="shared" si="2"/>
        <v>0</v>
      </c>
    </row>
    <row r="184" spans="1:7" ht="15.75" thickBot="1">
      <c r="A184" s="20">
        <v>182</v>
      </c>
      <c r="B184" s="21" t="s">
        <v>469</v>
      </c>
      <c r="C184" s="22"/>
      <c r="D184" s="23">
        <v>3200</v>
      </c>
      <c r="E184" s="24">
        <v>168</v>
      </c>
      <c r="F184" s="25"/>
      <c r="G184" s="25">
        <f t="shared" si="2"/>
        <v>0</v>
      </c>
    </row>
    <row r="185" spans="1:7" ht="15.75" thickBot="1">
      <c r="A185" s="20">
        <v>183</v>
      </c>
      <c r="B185" s="21" t="s">
        <v>470</v>
      </c>
      <c r="C185" s="22"/>
      <c r="D185" s="23">
        <v>30</v>
      </c>
      <c r="E185" s="24">
        <v>6585</v>
      </c>
      <c r="F185" s="25"/>
      <c r="G185" s="25">
        <f t="shared" si="2"/>
        <v>0</v>
      </c>
    </row>
    <row r="186" spans="1:7" ht="45.75" thickBot="1">
      <c r="A186" s="20">
        <v>184</v>
      </c>
      <c r="B186" s="21" t="s">
        <v>471</v>
      </c>
      <c r="C186" s="22"/>
      <c r="D186" s="23">
        <v>20</v>
      </c>
      <c r="E186" s="24">
        <v>10700</v>
      </c>
      <c r="F186" s="25"/>
      <c r="G186" s="25">
        <f t="shared" si="2"/>
        <v>0</v>
      </c>
    </row>
    <row r="187" spans="1:7" ht="30.75" thickBot="1">
      <c r="A187" s="20">
        <v>185</v>
      </c>
      <c r="B187" s="21" t="s">
        <v>472</v>
      </c>
      <c r="C187" s="22" t="s">
        <v>473</v>
      </c>
      <c r="D187" s="23">
        <v>200</v>
      </c>
      <c r="E187" s="24">
        <v>898</v>
      </c>
      <c r="F187" s="25">
        <v>870</v>
      </c>
      <c r="G187" s="25">
        <f t="shared" si="2"/>
        <v>174000</v>
      </c>
    </row>
    <row r="188" spans="1:7" ht="15.75" thickBot="1">
      <c r="A188" s="20">
        <v>186</v>
      </c>
      <c r="B188" s="21" t="s">
        <v>474</v>
      </c>
      <c r="C188" s="22"/>
      <c r="D188" s="23">
        <v>5</v>
      </c>
      <c r="E188" s="24">
        <v>292342</v>
      </c>
      <c r="F188" s="25"/>
      <c r="G188" s="25">
        <f t="shared" si="2"/>
        <v>0</v>
      </c>
    </row>
    <row r="189" spans="1:7" ht="30.75" thickBot="1">
      <c r="A189" s="20">
        <v>187</v>
      </c>
      <c r="B189" s="21" t="s">
        <v>475</v>
      </c>
      <c r="C189" s="22" t="s">
        <v>219</v>
      </c>
      <c r="D189" s="23">
        <v>3500</v>
      </c>
      <c r="E189" s="24">
        <v>2569</v>
      </c>
      <c r="F189" s="25">
        <v>2482</v>
      </c>
      <c r="G189" s="25">
        <f t="shared" si="2"/>
        <v>8687000</v>
      </c>
    </row>
    <row r="190" spans="1:7" ht="30.75" thickBot="1">
      <c r="A190" s="20">
        <v>188</v>
      </c>
      <c r="B190" s="21" t="s">
        <v>476</v>
      </c>
      <c r="C190" s="22"/>
      <c r="D190" s="23">
        <v>50</v>
      </c>
      <c r="E190" s="24">
        <v>32143</v>
      </c>
      <c r="F190" s="25"/>
      <c r="G190" s="25">
        <f t="shared" si="2"/>
        <v>0</v>
      </c>
    </row>
    <row r="191" spans="1:7" ht="15.75" thickBot="1">
      <c r="A191" s="20">
        <v>189</v>
      </c>
      <c r="B191" s="21" t="s">
        <v>477</v>
      </c>
      <c r="C191" s="22"/>
      <c r="D191" s="23">
        <v>550</v>
      </c>
      <c r="E191" s="24">
        <v>265</v>
      </c>
      <c r="F191" s="25"/>
      <c r="G191" s="25">
        <f t="shared" si="2"/>
        <v>0</v>
      </c>
    </row>
    <row r="192" spans="1:7" ht="15.75" thickBot="1">
      <c r="A192" s="20">
        <v>190</v>
      </c>
      <c r="B192" s="21" t="s">
        <v>478</v>
      </c>
      <c r="C192" s="22"/>
      <c r="D192" s="23">
        <v>20</v>
      </c>
      <c r="E192" s="24">
        <v>5946</v>
      </c>
      <c r="F192" s="25"/>
      <c r="G192" s="25">
        <f t="shared" si="2"/>
        <v>0</v>
      </c>
    </row>
    <row r="193" spans="1:7" ht="30.75" thickBot="1">
      <c r="A193" s="20">
        <v>191</v>
      </c>
      <c r="B193" s="21" t="s">
        <v>479</v>
      </c>
      <c r="C193" s="22"/>
      <c r="D193" s="23">
        <v>420</v>
      </c>
      <c r="E193" s="24">
        <v>1295</v>
      </c>
      <c r="F193" s="25"/>
      <c r="G193" s="25">
        <f t="shared" si="2"/>
        <v>0</v>
      </c>
    </row>
    <row r="194" spans="1:7" ht="30.75" thickBot="1">
      <c r="A194" s="20">
        <v>192</v>
      </c>
      <c r="B194" s="21" t="s">
        <v>480</v>
      </c>
      <c r="C194" s="22"/>
      <c r="D194" s="23">
        <v>50</v>
      </c>
      <c r="E194" s="24">
        <v>3718</v>
      </c>
      <c r="F194" s="25"/>
      <c r="G194" s="25">
        <f t="shared" si="2"/>
        <v>0</v>
      </c>
    </row>
    <row r="195" spans="1:7" ht="15.75" thickBot="1">
      <c r="A195" s="20">
        <v>193</v>
      </c>
      <c r="B195" s="21" t="s">
        <v>481</v>
      </c>
      <c r="C195" s="22"/>
      <c r="D195" s="23">
        <v>5</v>
      </c>
      <c r="E195" s="24">
        <v>11200</v>
      </c>
      <c r="F195" s="25"/>
      <c r="G195" s="25">
        <f t="shared" si="2"/>
        <v>0</v>
      </c>
    </row>
    <row r="196" spans="1:7" ht="30.75" thickBot="1">
      <c r="A196" s="20">
        <v>194</v>
      </c>
      <c r="B196" s="21" t="s">
        <v>482</v>
      </c>
      <c r="C196" s="22"/>
      <c r="D196" s="23">
        <v>50</v>
      </c>
      <c r="E196" s="24">
        <v>2477</v>
      </c>
      <c r="F196" s="25"/>
      <c r="G196" s="25">
        <f t="shared" ref="G196:G210" si="3">+F196*D196</f>
        <v>0</v>
      </c>
    </row>
    <row r="197" spans="1:7" ht="15.75" thickBot="1">
      <c r="A197" s="20">
        <v>195</v>
      </c>
      <c r="B197" s="21" t="s">
        <v>483</v>
      </c>
      <c r="C197" s="22"/>
      <c r="D197" s="23">
        <v>10</v>
      </c>
      <c r="E197" s="24">
        <v>1739</v>
      </c>
      <c r="F197" s="25"/>
      <c r="G197" s="25">
        <f t="shared" si="3"/>
        <v>0</v>
      </c>
    </row>
    <row r="198" spans="1:7" ht="30.75" thickBot="1">
      <c r="A198" s="20">
        <v>196</v>
      </c>
      <c r="B198" s="21" t="s">
        <v>484</v>
      </c>
      <c r="C198" s="22"/>
      <c r="D198" s="23">
        <v>6</v>
      </c>
      <c r="E198" s="24">
        <v>1291549</v>
      </c>
      <c r="F198" s="25"/>
      <c r="G198" s="25">
        <f t="shared" si="3"/>
        <v>0</v>
      </c>
    </row>
    <row r="199" spans="1:7" ht="30.75" thickBot="1">
      <c r="A199" s="20">
        <v>197</v>
      </c>
      <c r="B199" s="21" t="s">
        <v>485</v>
      </c>
      <c r="C199" s="22"/>
      <c r="D199" s="23">
        <v>24</v>
      </c>
      <c r="E199" s="24">
        <v>8594</v>
      </c>
      <c r="F199" s="25"/>
      <c r="G199" s="25">
        <f t="shared" si="3"/>
        <v>0</v>
      </c>
    </row>
    <row r="200" spans="1:7" ht="15.75" thickBot="1">
      <c r="A200" s="20">
        <v>198</v>
      </c>
      <c r="B200" s="21" t="s">
        <v>486</v>
      </c>
      <c r="C200" s="22"/>
      <c r="D200" s="23">
        <v>200</v>
      </c>
      <c r="E200" s="24">
        <v>4807</v>
      </c>
      <c r="F200" s="25"/>
      <c r="G200" s="25">
        <f t="shared" si="3"/>
        <v>0</v>
      </c>
    </row>
    <row r="201" spans="1:7" ht="15.75" thickBot="1">
      <c r="A201" s="20">
        <v>199</v>
      </c>
      <c r="B201" s="21" t="s">
        <v>487</v>
      </c>
      <c r="C201" s="22"/>
      <c r="D201" s="23">
        <v>800</v>
      </c>
      <c r="E201" s="24">
        <v>54217</v>
      </c>
      <c r="F201" s="25"/>
      <c r="G201" s="25">
        <f t="shared" si="3"/>
        <v>0</v>
      </c>
    </row>
    <row r="202" spans="1:7" ht="15.75" thickBot="1">
      <c r="A202" s="20">
        <v>200</v>
      </c>
      <c r="B202" s="21" t="s">
        <v>488</v>
      </c>
      <c r="C202" s="22"/>
      <c r="D202" s="23">
        <v>50</v>
      </c>
      <c r="E202" s="24">
        <v>27000</v>
      </c>
      <c r="F202" s="25"/>
      <c r="G202" s="25">
        <f t="shared" si="3"/>
        <v>0</v>
      </c>
    </row>
    <row r="203" spans="1:7" ht="15.75" thickBot="1">
      <c r="A203" s="20">
        <v>201</v>
      </c>
      <c r="B203" s="21" t="s">
        <v>489</v>
      </c>
      <c r="C203" s="22" t="s">
        <v>409</v>
      </c>
      <c r="D203" s="23">
        <v>50</v>
      </c>
      <c r="E203" s="24">
        <v>300</v>
      </c>
      <c r="F203" s="25">
        <v>227</v>
      </c>
      <c r="G203" s="25">
        <f t="shared" si="3"/>
        <v>11350</v>
      </c>
    </row>
    <row r="204" spans="1:7" ht="15.75" thickBot="1">
      <c r="A204" s="20">
        <v>202</v>
      </c>
      <c r="B204" s="21" t="s">
        <v>490</v>
      </c>
      <c r="C204" s="22"/>
      <c r="D204" s="23">
        <v>80</v>
      </c>
      <c r="E204" s="24">
        <v>9246</v>
      </c>
      <c r="F204" s="25"/>
      <c r="G204" s="25">
        <f t="shared" si="3"/>
        <v>0</v>
      </c>
    </row>
    <row r="205" spans="1:7" ht="15.75" thickBot="1">
      <c r="A205" s="20">
        <v>203</v>
      </c>
      <c r="B205" s="21" t="s">
        <v>491</v>
      </c>
      <c r="C205" s="22" t="s">
        <v>214</v>
      </c>
      <c r="D205" s="23">
        <v>1100</v>
      </c>
      <c r="E205" s="24">
        <v>743</v>
      </c>
      <c r="F205" s="25">
        <v>681</v>
      </c>
      <c r="G205" s="25">
        <f t="shared" si="3"/>
        <v>749100</v>
      </c>
    </row>
    <row r="206" spans="1:7" ht="30.75" thickBot="1">
      <c r="A206" s="20">
        <v>204</v>
      </c>
      <c r="B206" s="21" t="s">
        <v>492</v>
      </c>
      <c r="C206" s="22"/>
      <c r="D206" s="23">
        <v>50</v>
      </c>
      <c r="E206" s="24">
        <v>1827</v>
      </c>
      <c r="F206" s="25"/>
      <c r="G206" s="25">
        <f t="shared" si="3"/>
        <v>0</v>
      </c>
    </row>
    <row r="207" spans="1:7" ht="15.75" thickBot="1">
      <c r="A207" s="20">
        <v>205</v>
      </c>
      <c r="B207" s="21" t="s">
        <v>493</v>
      </c>
      <c r="C207" s="22" t="s">
        <v>214</v>
      </c>
      <c r="D207" s="23">
        <v>2200</v>
      </c>
      <c r="E207" s="24">
        <v>658</v>
      </c>
      <c r="F207" s="25">
        <v>625</v>
      </c>
      <c r="G207" s="25">
        <f t="shared" si="3"/>
        <v>1375000</v>
      </c>
    </row>
    <row r="208" spans="1:7" ht="30.75" thickBot="1">
      <c r="A208" s="20">
        <v>206</v>
      </c>
      <c r="B208" s="21" t="s">
        <v>494</v>
      </c>
      <c r="C208" s="22"/>
      <c r="D208" s="23">
        <v>180</v>
      </c>
      <c r="E208" s="24">
        <v>13120</v>
      </c>
      <c r="F208" s="25"/>
      <c r="G208" s="25">
        <f t="shared" si="3"/>
        <v>0</v>
      </c>
    </row>
    <row r="209" spans="1:7" ht="30.75" thickBot="1">
      <c r="A209" s="20">
        <v>207</v>
      </c>
      <c r="B209" s="21" t="s">
        <v>495</v>
      </c>
      <c r="C209" s="22"/>
      <c r="D209" s="23">
        <v>60</v>
      </c>
      <c r="E209" s="24">
        <v>25612</v>
      </c>
      <c r="F209" s="25"/>
      <c r="G209" s="25">
        <f t="shared" si="3"/>
        <v>0</v>
      </c>
    </row>
    <row r="210" spans="1:7" ht="30.75" thickBot="1">
      <c r="A210" s="20">
        <v>208</v>
      </c>
      <c r="B210" s="21" t="s">
        <v>496</v>
      </c>
      <c r="C210" s="22"/>
      <c r="D210" s="23">
        <v>100</v>
      </c>
      <c r="E210" s="24">
        <v>25314</v>
      </c>
      <c r="F210" s="25"/>
      <c r="G210" s="25">
        <f t="shared" si="3"/>
        <v>0</v>
      </c>
    </row>
    <row r="211" spans="1:7">
      <c r="A211" s="18"/>
      <c r="C211" s="18"/>
      <c r="D211" s="18"/>
      <c r="F211" s="26"/>
      <c r="G211" s="27">
        <f>SUM(G3:G210)</f>
        <v>144895496</v>
      </c>
    </row>
  </sheetData>
  <mergeCells count="7">
    <mergeCell ref="G1:G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11"/>
  <sheetViews>
    <sheetView zoomScale="135" workbookViewId="0">
      <selection activeCell="E230" sqref="E230"/>
    </sheetView>
  </sheetViews>
  <sheetFormatPr baseColWidth="10" defaultColWidth="12.42578125" defaultRowHeight="15.75"/>
  <cols>
    <col min="1" max="1" width="3.5703125" style="28" customWidth="1"/>
    <col min="2" max="2" width="36.140625" style="28" customWidth="1"/>
    <col min="3" max="5" width="12.42578125" style="28"/>
    <col min="6" max="6" width="13.140625" style="28" bestFit="1" customWidth="1"/>
    <col min="7" max="16384" width="12.42578125" style="28"/>
  </cols>
  <sheetData>
    <row r="2" spans="1:6" ht="51">
      <c r="A2" s="36" t="s">
        <v>707</v>
      </c>
      <c r="B2" s="36" t="s">
        <v>706</v>
      </c>
      <c r="C2" s="36" t="s">
        <v>251</v>
      </c>
      <c r="D2" s="36" t="s">
        <v>705</v>
      </c>
      <c r="E2" s="36" t="s">
        <v>253</v>
      </c>
      <c r="F2" s="36" t="s">
        <v>254</v>
      </c>
    </row>
    <row r="3" spans="1:6">
      <c r="A3" s="33">
        <v>1</v>
      </c>
      <c r="B3" s="33" t="s">
        <v>704</v>
      </c>
      <c r="C3" s="32">
        <v>30</v>
      </c>
      <c r="D3" s="31">
        <v>1138</v>
      </c>
      <c r="E3" s="30">
        <v>0</v>
      </c>
      <c r="F3" s="30">
        <f t="shared" ref="F3:F15" si="0">+E3*C3</f>
        <v>0</v>
      </c>
    </row>
    <row r="4" spans="1:6">
      <c r="A4" s="33">
        <v>2</v>
      </c>
      <c r="B4" s="33" t="s">
        <v>703</v>
      </c>
      <c r="C4" s="32">
        <v>40000</v>
      </c>
      <c r="D4" s="31">
        <v>24</v>
      </c>
      <c r="E4" s="30">
        <v>0</v>
      </c>
      <c r="F4" s="30">
        <f t="shared" si="0"/>
        <v>0</v>
      </c>
    </row>
    <row r="5" spans="1:6" ht="25.5">
      <c r="A5" s="33">
        <v>3</v>
      </c>
      <c r="B5" s="33" t="s">
        <v>702</v>
      </c>
      <c r="C5" s="32">
        <v>50</v>
      </c>
      <c r="D5" s="31">
        <v>12032</v>
      </c>
      <c r="E5" s="30">
        <v>0</v>
      </c>
      <c r="F5" s="30">
        <f t="shared" si="0"/>
        <v>0</v>
      </c>
    </row>
    <row r="6" spans="1:6">
      <c r="A6" s="33">
        <v>4</v>
      </c>
      <c r="B6" s="33" t="s">
        <v>701</v>
      </c>
      <c r="C6" s="32">
        <v>500</v>
      </c>
      <c r="D6" s="31">
        <v>6667</v>
      </c>
      <c r="E6" s="30">
        <v>0</v>
      </c>
      <c r="F6" s="30">
        <f t="shared" si="0"/>
        <v>0</v>
      </c>
    </row>
    <row r="7" spans="1:6">
      <c r="A7" s="33">
        <v>5</v>
      </c>
      <c r="B7" s="33" t="s">
        <v>700</v>
      </c>
      <c r="C7" s="32">
        <v>4000</v>
      </c>
      <c r="D7" s="31">
        <v>28</v>
      </c>
      <c r="E7" s="30">
        <v>0</v>
      </c>
      <c r="F7" s="30">
        <f t="shared" si="0"/>
        <v>0</v>
      </c>
    </row>
    <row r="8" spans="1:6">
      <c r="A8" s="33">
        <v>6</v>
      </c>
      <c r="B8" s="33" t="s">
        <v>699</v>
      </c>
      <c r="C8" s="32">
        <v>200</v>
      </c>
      <c r="D8" s="31">
        <v>1205</v>
      </c>
      <c r="E8" s="30">
        <v>0</v>
      </c>
      <c r="F8" s="30">
        <f t="shared" si="0"/>
        <v>0</v>
      </c>
    </row>
    <row r="9" spans="1:6">
      <c r="A9" s="33">
        <v>7</v>
      </c>
      <c r="B9" s="33" t="s">
        <v>698</v>
      </c>
      <c r="C9" s="32">
        <v>1200</v>
      </c>
      <c r="D9" s="31">
        <v>4761</v>
      </c>
      <c r="E9" s="30">
        <v>0</v>
      </c>
      <c r="F9" s="30">
        <f t="shared" si="0"/>
        <v>0</v>
      </c>
    </row>
    <row r="10" spans="1:6">
      <c r="A10" s="33">
        <v>8</v>
      </c>
      <c r="B10" s="33" t="s">
        <v>697</v>
      </c>
      <c r="C10" s="32">
        <v>40</v>
      </c>
      <c r="D10" s="31">
        <v>1143</v>
      </c>
      <c r="E10" s="30">
        <v>0</v>
      </c>
      <c r="F10" s="30">
        <f t="shared" si="0"/>
        <v>0</v>
      </c>
    </row>
    <row r="11" spans="1:6">
      <c r="A11" s="33">
        <v>9</v>
      </c>
      <c r="B11" s="33" t="s">
        <v>696</v>
      </c>
      <c r="C11" s="32">
        <v>10</v>
      </c>
      <c r="D11" s="31">
        <v>2138</v>
      </c>
      <c r="E11" s="30">
        <v>0</v>
      </c>
      <c r="F11" s="30">
        <f t="shared" si="0"/>
        <v>0</v>
      </c>
    </row>
    <row r="12" spans="1:6">
      <c r="A12" s="33">
        <v>10</v>
      </c>
      <c r="B12" s="33" t="s">
        <v>695</v>
      </c>
      <c r="C12" s="32">
        <v>20</v>
      </c>
      <c r="D12" s="31">
        <v>16563</v>
      </c>
      <c r="E12" s="30">
        <v>0</v>
      </c>
      <c r="F12" s="30">
        <f t="shared" si="0"/>
        <v>0</v>
      </c>
    </row>
    <row r="13" spans="1:6">
      <c r="A13" s="33">
        <v>11</v>
      </c>
      <c r="B13" s="33" t="s">
        <v>694</v>
      </c>
      <c r="C13" s="32">
        <v>150</v>
      </c>
      <c r="D13" s="31">
        <v>65381</v>
      </c>
      <c r="E13" s="30">
        <v>0</v>
      </c>
      <c r="F13" s="30">
        <f t="shared" si="0"/>
        <v>0</v>
      </c>
    </row>
    <row r="14" spans="1:6">
      <c r="A14" s="33">
        <v>12</v>
      </c>
      <c r="B14" s="33" t="s">
        <v>693</v>
      </c>
      <c r="C14" s="32">
        <v>2000</v>
      </c>
      <c r="D14" s="31">
        <v>400</v>
      </c>
      <c r="E14" s="30">
        <v>0</v>
      </c>
      <c r="F14" s="30">
        <f t="shared" si="0"/>
        <v>0</v>
      </c>
    </row>
    <row r="15" spans="1:6">
      <c r="A15" s="33">
        <v>13</v>
      </c>
      <c r="B15" s="33" t="s">
        <v>692</v>
      </c>
      <c r="C15" s="32">
        <v>12000</v>
      </c>
      <c r="D15" s="31">
        <v>556</v>
      </c>
      <c r="E15" s="30">
        <v>0</v>
      </c>
      <c r="F15" s="30">
        <f t="shared" si="0"/>
        <v>0</v>
      </c>
    </row>
    <row r="16" spans="1:6">
      <c r="A16" s="33">
        <v>14</v>
      </c>
      <c r="B16" s="33" t="s">
        <v>691</v>
      </c>
      <c r="C16" s="32">
        <v>2500</v>
      </c>
      <c r="D16" s="31">
        <v>2850</v>
      </c>
      <c r="E16" s="35">
        <v>2400</v>
      </c>
      <c r="F16" s="34">
        <f>+C16*E16</f>
        <v>6000000</v>
      </c>
    </row>
    <row r="17" spans="1:6">
      <c r="A17" s="33">
        <v>15</v>
      </c>
      <c r="B17" s="33" t="s">
        <v>690</v>
      </c>
      <c r="C17" s="32">
        <v>70</v>
      </c>
      <c r="D17" s="31">
        <v>36620</v>
      </c>
      <c r="E17" s="35">
        <v>36600</v>
      </c>
      <c r="F17" s="34">
        <f>+C17*E17</f>
        <v>2562000</v>
      </c>
    </row>
    <row r="18" spans="1:6">
      <c r="A18" s="33">
        <v>16</v>
      </c>
      <c r="B18" s="33" t="s">
        <v>689</v>
      </c>
      <c r="C18" s="32">
        <v>100</v>
      </c>
      <c r="D18" s="31">
        <v>1678</v>
      </c>
      <c r="E18" s="35">
        <v>1670</v>
      </c>
      <c r="F18" s="34">
        <f>+C18*E18</f>
        <v>167000</v>
      </c>
    </row>
    <row r="19" spans="1:6">
      <c r="A19" s="33">
        <v>17</v>
      </c>
      <c r="B19" s="33" t="s">
        <v>688</v>
      </c>
      <c r="C19" s="32">
        <v>120</v>
      </c>
      <c r="D19" s="31">
        <v>105</v>
      </c>
      <c r="E19" s="30">
        <v>0</v>
      </c>
      <c r="F19" s="30">
        <f t="shared" ref="F19:F51" si="1">+E19*C19</f>
        <v>0</v>
      </c>
    </row>
    <row r="20" spans="1:6">
      <c r="A20" s="33">
        <v>18</v>
      </c>
      <c r="B20" s="33" t="s">
        <v>687</v>
      </c>
      <c r="C20" s="32">
        <v>1000</v>
      </c>
      <c r="D20" s="31">
        <v>686</v>
      </c>
      <c r="E20" s="30">
        <v>0</v>
      </c>
      <c r="F20" s="30">
        <f t="shared" si="1"/>
        <v>0</v>
      </c>
    </row>
    <row r="21" spans="1:6">
      <c r="A21" s="33">
        <v>19</v>
      </c>
      <c r="B21" s="33" t="s">
        <v>686</v>
      </c>
      <c r="C21" s="32">
        <v>50</v>
      </c>
      <c r="D21" s="31">
        <v>112000</v>
      </c>
      <c r="E21" s="30">
        <v>0</v>
      </c>
      <c r="F21" s="30">
        <f t="shared" si="1"/>
        <v>0</v>
      </c>
    </row>
    <row r="22" spans="1:6">
      <c r="A22" s="33">
        <v>20</v>
      </c>
      <c r="B22" s="33" t="s">
        <v>685</v>
      </c>
      <c r="C22" s="32">
        <v>100</v>
      </c>
      <c r="D22" s="31">
        <v>342</v>
      </c>
      <c r="E22" s="30">
        <v>0</v>
      </c>
      <c r="F22" s="30">
        <f t="shared" si="1"/>
        <v>0</v>
      </c>
    </row>
    <row r="23" spans="1:6">
      <c r="A23" s="33">
        <v>21</v>
      </c>
      <c r="B23" s="33" t="s">
        <v>684</v>
      </c>
      <c r="C23" s="32">
        <v>250</v>
      </c>
      <c r="D23" s="31">
        <v>68</v>
      </c>
      <c r="E23" s="30">
        <v>0</v>
      </c>
      <c r="F23" s="30">
        <f t="shared" si="1"/>
        <v>0</v>
      </c>
    </row>
    <row r="24" spans="1:6" ht="38.25">
      <c r="A24" s="33">
        <v>22</v>
      </c>
      <c r="B24" s="33" t="s">
        <v>683</v>
      </c>
      <c r="C24" s="32">
        <v>6</v>
      </c>
      <c r="D24" s="31">
        <v>1237343</v>
      </c>
      <c r="E24" s="30">
        <v>0</v>
      </c>
      <c r="F24" s="30">
        <f t="shared" si="1"/>
        <v>0</v>
      </c>
    </row>
    <row r="25" spans="1:6">
      <c r="A25" s="33">
        <v>23</v>
      </c>
      <c r="B25" s="33" t="s">
        <v>682</v>
      </c>
      <c r="C25" s="32">
        <v>20</v>
      </c>
      <c r="D25" s="31">
        <v>1098</v>
      </c>
      <c r="E25" s="30">
        <v>0</v>
      </c>
      <c r="F25" s="30">
        <f t="shared" si="1"/>
        <v>0</v>
      </c>
    </row>
    <row r="26" spans="1:6">
      <c r="A26" s="33">
        <v>24</v>
      </c>
      <c r="B26" s="33" t="s">
        <v>681</v>
      </c>
      <c r="C26" s="32">
        <v>50</v>
      </c>
      <c r="D26" s="31">
        <v>55492</v>
      </c>
      <c r="E26" s="30">
        <v>0</v>
      </c>
      <c r="F26" s="30">
        <f t="shared" si="1"/>
        <v>0</v>
      </c>
    </row>
    <row r="27" spans="1:6">
      <c r="A27" s="33">
        <v>25</v>
      </c>
      <c r="B27" s="33" t="s">
        <v>680</v>
      </c>
      <c r="C27" s="32">
        <v>120</v>
      </c>
      <c r="D27" s="31">
        <v>2700</v>
      </c>
      <c r="E27" s="30">
        <v>0</v>
      </c>
      <c r="F27" s="30">
        <f t="shared" si="1"/>
        <v>0</v>
      </c>
    </row>
    <row r="28" spans="1:6">
      <c r="A28" s="33">
        <v>26</v>
      </c>
      <c r="B28" s="33" t="s">
        <v>679</v>
      </c>
      <c r="C28" s="32">
        <v>300</v>
      </c>
      <c r="D28" s="31">
        <v>36</v>
      </c>
      <c r="E28" s="30">
        <v>0</v>
      </c>
      <c r="F28" s="30">
        <f t="shared" si="1"/>
        <v>0</v>
      </c>
    </row>
    <row r="29" spans="1:6">
      <c r="A29" s="33">
        <v>27</v>
      </c>
      <c r="B29" s="33" t="s">
        <v>678</v>
      </c>
      <c r="C29" s="32">
        <v>800</v>
      </c>
      <c r="D29" s="31">
        <v>16</v>
      </c>
      <c r="E29" s="30">
        <v>0</v>
      </c>
      <c r="F29" s="30">
        <f t="shared" si="1"/>
        <v>0</v>
      </c>
    </row>
    <row r="30" spans="1:6">
      <c r="A30" s="33">
        <v>28</v>
      </c>
      <c r="B30" s="33" t="s">
        <v>677</v>
      </c>
      <c r="C30" s="32">
        <v>2000</v>
      </c>
      <c r="D30" s="31">
        <v>118</v>
      </c>
      <c r="E30" s="30">
        <v>0</v>
      </c>
      <c r="F30" s="30">
        <f t="shared" si="1"/>
        <v>0</v>
      </c>
    </row>
    <row r="31" spans="1:6">
      <c r="A31" s="33">
        <v>29</v>
      </c>
      <c r="B31" s="33" t="s">
        <v>676</v>
      </c>
      <c r="C31" s="32">
        <v>3500</v>
      </c>
      <c r="D31" s="31">
        <v>2190</v>
      </c>
      <c r="E31" s="30">
        <v>0</v>
      </c>
      <c r="F31" s="30">
        <f t="shared" si="1"/>
        <v>0</v>
      </c>
    </row>
    <row r="32" spans="1:6">
      <c r="A32" s="33">
        <v>30</v>
      </c>
      <c r="B32" s="33" t="s">
        <v>675</v>
      </c>
      <c r="C32" s="32">
        <v>600</v>
      </c>
      <c r="D32" s="31">
        <v>66</v>
      </c>
      <c r="E32" s="30">
        <v>0</v>
      </c>
      <c r="F32" s="30">
        <f t="shared" si="1"/>
        <v>0</v>
      </c>
    </row>
    <row r="33" spans="1:6">
      <c r="A33" s="33">
        <v>31</v>
      </c>
      <c r="B33" s="33" t="s">
        <v>674</v>
      </c>
      <c r="C33" s="32">
        <v>4</v>
      </c>
      <c r="D33" s="31">
        <v>71700</v>
      </c>
      <c r="E33" s="30">
        <v>0</v>
      </c>
      <c r="F33" s="30">
        <f t="shared" si="1"/>
        <v>0</v>
      </c>
    </row>
    <row r="34" spans="1:6">
      <c r="A34" s="33">
        <v>32</v>
      </c>
      <c r="B34" s="33" t="s">
        <v>673</v>
      </c>
      <c r="C34" s="32">
        <v>5</v>
      </c>
      <c r="D34" s="31">
        <v>3600</v>
      </c>
      <c r="E34" s="30">
        <v>0</v>
      </c>
      <c r="F34" s="30">
        <f t="shared" si="1"/>
        <v>0</v>
      </c>
    </row>
    <row r="35" spans="1:6">
      <c r="A35" s="33">
        <v>33</v>
      </c>
      <c r="B35" s="33" t="s">
        <v>672</v>
      </c>
      <c r="C35" s="32">
        <v>20</v>
      </c>
      <c r="D35" s="31">
        <v>1463</v>
      </c>
      <c r="E35" s="30">
        <v>0</v>
      </c>
      <c r="F35" s="30">
        <f t="shared" si="1"/>
        <v>0</v>
      </c>
    </row>
    <row r="36" spans="1:6">
      <c r="A36" s="33">
        <v>34</v>
      </c>
      <c r="B36" s="33" t="s">
        <v>671</v>
      </c>
      <c r="C36" s="32">
        <v>200</v>
      </c>
      <c r="D36" s="31">
        <v>504</v>
      </c>
      <c r="E36" s="30">
        <v>0</v>
      </c>
      <c r="F36" s="30">
        <f t="shared" si="1"/>
        <v>0</v>
      </c>
    </row>
    <row r="37" spans="1:6">
      <c r="A37" s="33">
        <v>35</v>
      </c>
      <c r="B37" s="33" t="s">
        <v>670</v>
      </c>
      <c r="C37" s="32">
        <v>500</v>
      </c>
      <c r="D37" s="31">
        <v>2344</v>
      </c>
      <c r="E37" s="30">
        <v>0</v>
      </c>
      <c r="F37" s="30">
        <f t="shared" si="1"/>
        <v>0</v>
      </c>
    </row>
    <row r="38" spans="1:6">
      <c r="A38" s="33">
        <v>36</v>
      </c>
      <c r="B38" s="33" t="s">
        <v>669</v>
      </c>
      <c r="C38" s="32">
        <v>900</v>
      </c>
      <c r="D38" s="31">
        <v>42</v>
      </c>
      <c r="E38" s="30">
        <v>0</v>
      </c>
      <c r="F38" s="30">
        <f t="shared" si="1"/>
        <v>0</v>
      </c>
    </row>
    <row r="39" spans="1:6">
      <c r="A39" s="33">
        <v>37</v>
      </c>
      <c r="B39" s="33" t="s">
        <v>668</v>
      </c>
      <c r="C39" s="32">
        <v>600</v>
      </c>
      <c r="D39" s="31">
        <v>17682</v>
      </c>
      <c r="E39" s="30">
        <v>0</v>
      </c>
      <c r="F39" s="30">
        <f t="shared" si="1"/>
        <v>0</v>
      </c>
    </row>
    <row r="40" spans="1:6" ht="25.5">
      <c r="A40" s="33">
        <v>38</v>
      </c>
      <c r="B40" s="33" t="s">
        <v>667</v>
      </c>
      <c r="C40" s="32">
        <v>50</v>
      </c>
      <c r="D40" s="31">
        <v>14424</v>
      </c>
      <c r="E40" s="30">
        <v>0</v>
      </c>
      <c r="F40" s="30">
        <f t="shared" si="1"/>
        <v>0</v>
      </c>
    </row>
    <row r="41" spans="1:6">
      <c r="A41" s="33">
        <v>39</v>
      </c>
      <c r="B41" s="33" t="s">
        <v>666</v>
      </c>
      <c r="C41" s="32">
        <v>350</v>
      </c>
      <c r="D41" s="31">
        <v>4375</v>
      </c>
      <c r="E41" s="30">
        <v>0</v>
      </c>
      <c r="F41" s="30">
        <f t="shared" si="1"/>
        <v>0</v>
      </c>
    </row>
    <row r="42" spans="1:6">
      <c r="A42" s="33">
        <v>40</v>
      </c>
      <c r="B42" s="33" t="s">
        <v>665</v>
      </c>
      <c r="C42" s="32">
        <v>40</v>
      </c>
      <c r="D42" s="31">
        <v>3107</v>
      </c>
      <c r="E42" s="30">
        <v>0</v>
      </c>
      <c r="F42" s="30">
        <f t="shared" si="1"/>
        <v>0</v>
      </c>
    </row>
    <row r="43" spans="1:6">
      <c r="A43" s="33">
        <v>41</v>
      </c>
      <c r="B43" s="33" t="s">
        <v>664</v>
      </c>
      <c r="C43" s="32">
        <v>120</v>
      </c>
      <c r="D43" s="31">
        <v>3842</v>
      </c>
      <c r="E43" s="30">
        <v>0</v>
      </c>
      <c r="F43" s="30">
        <f t="shared" si="1"/>
        <v>0</v>
      </c>
    </row>
    <row r="44" spans="1:6">
      <c r="A44" s="33">
        <v>42</v>
      </c>
      <c r="B44" s="33" t="s">
        <v>663</v>
      </c>
      <c r="C44" s="32">
        <v>300</v>
      </c>
      <c r="D44" s="31">
        <v>76</v>
      </c>
      <c r="E44" s="30">
        <v>0</v>
      </c>
      <c r="F44" s="30">
        <f t="shared" si="1"/>
        <v>0</v>
      </c>
    </row>
    <row r="45" spans="1:6">
      <c r="A45" s="33">
        <v>43</v>
      </c>
      <c r="B45" s="33" t="s">
        <v>662</v>
      </c>
      <c r="C45" s="32">
        <v>1000</v>
      </c>
      <c r="D45" s="31">
        <v>2250</v>
      </c>
      <c r="E45" s="30">
        <v>0</v>
      </c>
      <c r="F45" s="30">
        <f t="shared" si="1"/>
        <v>0</v>
      </c>
    </row>
    <row r="46" spans="1:6">
      <c r="A46" s="33">
        <v>44</v>
      </c>
      <c r="B46" s="33" t="s">
        <v>661</v>
      </c>
      <c r="C46" s="32">
        <v>80</v>
      </c>
      <c r="D46" s="31">
        <v>4350</v>
      </c>
      <c r="E46" s="30">
        <v>0</v>
      </c>
      <c r="F46" s="30">
        <f t="shared" si="1"/>
        <v>0</v>
      </c>
    </row>
    <row r="47" spans="1:6">
      <c r="A47" s="33">
        <v>45</v>
      </c>
      <c r="B47" s="33" t="s">
        <v>660</v>
      </c>
      <c r="C47" s="32">
        <v>20</v>
      </c>
      <c r="D47" s="31">
        <v>3529</v>
      </c>
      <c r="E47" s="30">
        <v>0</v>
      </c>
      <c r="F47" s="30">
        <f t="shared" si="1"/>
        <v>0</v>
      </c>
    </row>
    <row r="48" spans="1:6">
      <c r="A48" s="33">
        <v>46</v>
      </c>
      <c r="B48" s="33" t="s">
        <v>659</v>
      </c>
      <c r="C48" s="32">
        <v>1000</v>
      </c>
      <c r="D48" s="31">
        <v>2931</v>
      </c>
      <c r="E48" s="30">
        <v>0</v>
      </c>
      <c r="F48" s="30">
        <f t="shared" si="1"/>
        <v>0</v>
      </c>
    </row>
    <row r="49" spans="1:6">
      <c r="A49" s="33">
        <v>47</v>
      </c>
      <c r="B49" s="33" t="s">
        <v>658</v>
      </c>
      <c r="C49" s="32">
        <v>100</v>
      </c>
      <c r="D49" s="31">
        <v>39</v>
      </c>
      <c r="E49" s="30">
        <v>0</v>
      </c>
      <c r="F49" s="30">
        <f t="shared" si="1"/>
        <v>0</v>
      </c>
    </row>
    <row r="50" spans="1:6">
      <c r="A50" s="33">
        <v>48</v>
      </c>
      <c r="B50" s="33" t="s">
        <v>657</v>
      </c>
      <c r="C50" s="32">
        <v>100</v>
      </c>
      <c r="D50" s="31">
        <v>17500</v>
      </c>
      <c r="E50" s="30">
        <v>0</v>
      </c>
      <c r="F50" s="30">
        <f t="shared" si="1"/>
        <v>0</v>
      </c>
    </row>
    <row r="51" spans="1:6">
      <c r="A51" s="33">
        <v>49</v>
      </c>
      <c r="B51" s="33" t="s">
        <v>656</v>
      </c>
      <c r="C51" s="32">
        <v>3100</v>
      </c>
      <c r="D51" s="31">
        <v>564</v>
      </c>
      <c r="E51" s="30">
        <v>0</v>
      </c>
      <c r="F51" s="30">
        <f t="shared" si="1"/>
        <v>0</v>
      </c>
    </row>
    <row r="52" spans="1:6" ht="25.5">
      <c r="A52" s="33">
        <v>50</v>
      </c>
      <c r="B52" s="33" t="s">
        <v>655</v>
      </c>
      <c r="C52" s="32">
        <v>26000</v>
      </c>
      <c r="D52" s="31">
        <v>2017</v>
      </c>
      <c r="E52" s="35">
        <v>1600</v>
      </c>
      <c r="F52" s="34">
        <f>+C52*E52</f>
        <v>41600000</v>
      </c>
    </row>
    <row r="53" spans="1:6" ht="25.5">
      <c r="A53" s="33">
        <v>51</v>
      </c>
      <c r="B53" s="33" t="s">
        <v>654</v>
      </c>
      <c r="C53" s="32">
        <v>4100</v>
      </c>
      <c r="D53" s="31">
        <v>3019</v>
      </c>
      <c r="E53" s="35">
        <v>2300</v>
      </c>
      <c r="F53" s="34">
        <f>+C53*E53</f>
        <v>9430000</v>
      </c>
    </row>
    <row r="54" spans="1:6" ht="25.5">
      <c r="A54" s="33">
        <v>52</v>
      </c>
      <c r="B54" s="33" t="s">
        <v>653</v>
      </c>
      <c r="C54" s="32">
        <v>6200</v>
      </c>
      <c r="D54" s="31">
        <v>2397</v>
      </c>
      <c r="E54" s="35">
        <v>2000</v>
      </c>
      <c r="F54" s="34">
        <f>+C54*E54</f>
        <v>12400000</v>
      </c>
    </row>
    <row r="55" spans="1:6" ht="25.5">
      <c r="A55" s="33">
        <v>53</v>
      </c>
      <c r="B55" s="33" t="s">
        <v>652</v>
      </c>
      <c r="C55" s="32">
        <v>13500</v>
      </c>
      <c r="D55" s="31">
        <v>2195</v>
      </c>
      <c r="E55" s="30">
        <v>0</v>
      </c>
      <c r="F55" s="30">
        <f t="shared" ref="F55:F63" si="2">+E55*C55</f>
        <v>0</v>
      </c>
    </row>
    <row r="56" spans="1:6">
      <c r="A56" s="33">
        <v>54</v>
      </c>
      <c r="B56" s="33" t="s">
        <v>651</v>
      </c>
      <c r="C56" s="32">
        <v>2400</v>
      </c>
      <c r="D56" s="31">
        <v>981</v>
      </c>
      <c r="E56" s="30">
        <v>0</v>
      </c>
      <c r="F56" s="30">
        <f t="shared" si="2"/>
        <v>0</v>
      </c>
    </row>
    <row r="57" spans="1:6">
      <c r="A57" s="33">
        <v>55</v>
      </c>
      <c r="B57" s="33" t="s">
        <v>650</v>
      </c>
      <c r="C57" s="32">
        <v>50</v>
      </c>
      <c r="D57" s="31">
        <v>148</v>
      </c>
      <c r="E57" s="30">
        <v>0</v>
      </c>
      <c r="F57" s="30">
        <f t="shared" si="2"/>
        <v>0</v>
      </c>
    </row>
    <row r="58" spans="1:6">
      <c r="A58" s="33">
        <v>56</v>
      </c>
      <c r="B58" s="33" t="s">
        <v>649</v>
      </c>
      <c r="C58" s="32">
        <v>5</v>
      </c>
      <c r="D58" s="31">
        <v>108541</v>
      </c>
      <c r="E58" s="30">
        <v>0</v>
      </c>
      <c r="F58" s="30">
        <f t="shared" si="2"/>
        <v>0</v>
      </c>
    </row>
    <row r="59" spans="1:6">
      <c r="A59" s="33">
        <v>57</v>
      </c>
      <c r="B59" s="33" t="s">
        <v>648</v>
      </c>
      <c r="C59" s="32">
        <v>50</v>
      </c>
      <c r="D59" s="31">
        <v>53</v>
      </c>
      <c r="E59" s="30">
        <v>0</v>
      </c>
      <c r="F59" s="30">
        <f t="shared" si="2"/>
        <v>0</v>
      </c>
    </row>
    <row r="60" spans="1:6">
      <c r="A60" s="33">
        <v>58</v>
      </c>
      <c r="B60" s="33" t="s">
        <v>647</v>
      </c>
      <c r="C60" s="32">
        <v>20</v>
      </c>
      <c r="D60" s="31">
        <v>1122</v>
      </c>
      <c r="E60" s="30">
        <v>0</v>
      </c>
      <c r="F60" s="30">
        <f t="shared" si="2"/>
        <v>0</v>
      </c>
    </row>
    <row r="61" spans="1:6">
      <c r="A61" s="33">
        <v>59</v>
      </c>
      <c r="B61" s="33" t="s">
        <v>646</v>
      </c>
      <c r="C61" s="32">
        <v>3500</v>
      </c>
      <c r="D61" s="31">
        <v>675</v>
      </c>
      <c r="E61" s="30">
        <v>0</v>
      </c>
      <c r="F61" s="30">
        <f t="shared" si="2"/>
        <v>0</v>
      </c>
    </row>
    <row r="62" spans="1:6" ht="25.5">
      <c r="A62" s="33">
        <v>60</v>
      </c>
      <c r="B62" s="33" t="s">
        <v>645</v>
      </c>
      <c r="C62" s="32">
        <v>1200</v>
      </c>
      <c r="D62" s="31">
        <v>11765</v>
      </c>
      <c r="E62" s="30">
        <v>0</v>
      </c>
      <c r="F62" s="30">
        <f t="shared" si="2"/>
        <v>0</v>
      </c>
    </row>
    <row r="63" spans="1:6" ht="25.5">
      <c r="A63" s="33">
        <v>61</v>
      </c>
      <c r="B63" s="33" t="s">
        <v>644</v>
      </c>
      <c r="C63" s="32">
        <v>100</v>
      </c>
      <c r="D63" s="31">
        <v>11770</v>
      </c>
      <c r="E63" s="30">
        <v>0</v>
      </c>
      <c r="F63" s="30">
        <f t="shared" si="2"/>
        <v>0</v>
      </c>
    </row>
    <row r="64" spans="1:6">
      <c r="A64" s="33">
        <v>62</v>
      </c>
      <c r="B64" s="33" t="s">
        <v>643</v>
      </c>
      <c r="C64" s="32">
        <v>300</v>
      </c>
      <c r="D64" s="31">
        <v>2884</v>
      </c>
      <c r="E64" s="35">
        <v>2200</v>
      </c>
      <c r="F64" s="34">
        <f>+C64*E64</f>
        <v>660000</v>
      </c>
    </row>
    <row r="65" spans="1:6">
      <c r="A65" s="33">
        <v>63</v>
      </c>
      <c r="B65" s="33" t="s">
        <v>642</v>
      </c>
      <c r="C65" s="32">
        <v>1200</v>
      </c>
      <c r="D65" s="31">
        <v>2780</v>
      </c>
      <c r="E65" s="35">
        <v>2200</v>
      </c>
      <c r="F65" s="34">
        <f>+C65*E65</f>
        <v>2640000</v>
      </c>
    </row>
    <row r="66" spans="1:6">
      <c r="A66" s="33">
        <v>64</v>
      </c>
      <c r="B66" s="33" t="s">
        <v>641</v>
      </c>
      <c r="C66" s="32">
        <v>200</v>
      </c>
      <c r="D66" s="31">
        <v>10300</v>
      </c>
      <c r="E66" s="35">
        <v>10290</v>
      </c>
      <c r="F66" s="34">
        <f>+C66*E66</f>
        <v>2058000</v>
      </c>
    </row>
    <row r="67" spans="1:6" ht="25.5">
      <c r="A67" s="33">
        <v>65</v>
      </c>
      <c r="B67" s="33" t="s">
        <v>640</v>
      </c>
      <c r="C67" s="32">
        <v>20</v>
      </c>
      <c r="D67" s="31">
        <v>30954</v>
      </c>
      <c r="E67" s="30">
        <v>0</v>
      </c>
      <c r="F67" s="30">
        <f>+E67*C67</f>
        <v>0</v>
      </c>
    </row>
    <row r="68" spans="1:6">
      <c r="A68" s="33">
        <v>66</v>
      </c>
      <c r="B68" s="33" t="s">
        <v>639</v>
      </c>
      <c r="C68" s="32">
        <v>1000</v>
      </c>
      <c r="D68" s="31">
        <v>41</v>
      </c>
      <c r="E68" s="30">
        <v>0</v>
      </c>
      <c r="F68" s="30">
        <f>+E68*C68</f>
        <v>0</v>
      </c>
    </row>
    <row r="69" spans="1:6">
      <c r="A69" s="33">
        <v>67</v>
      </c>
      <c r="B69" s="33" t="s">
        <v>638</v>
      </c>
      <c r="C69" s="32">
        <v>700</v>
      </c>
      <c r="D69" s="31">
        <v>438</v>
      </c>
      <c r="E69" s="35">
        <v>400</v>
      </c>
      <c r="F69" s="34">
        <f>+C69*E69</f>
        <v>280000</v>
      </c>
    </row>
    <row r="70" spans="1:6">
      <c r="A70" s="33">
        <v>68</v>
      </c>
      <c r="B70" s="33" t="s">
        <v>637</v>
      </c>
      <c r="C70" s="32">
        <v>1200</v>
      </c>
      <c r="D70" s="31">
        <v>193</v>
      </c>
      <c r="E70" s="30">
        <v>0</v>
      </c>
      <c r="F70" s="30">
        <f>+E70*C70</f>
        <v>0</v>
      </c>
    </row>
    <row r="71" spans="1:6">
      <c r="A71" s="33">
        <v>69</v>
      </c>
      <c r="B71" s="33" t="s">
        <v>636</v>
      </c>
      <c r="C71" s="32">
        <v>450</v>
      </c>
      <c r="D71" s="31">
        <v>60</v>
      </c>
      <c r="E71" s="30">
        <v>0</v>
      </c>
      <c r="F71" s="30">
        <f>+E71*C71</f>
        <v>0</v>
      </c>
    </row>
    <row r="72" spans="1:6">
      <c r="A72" s="33">
        <v>70</v>
      </c>
      <c r="B72" s="33" t="s">
        <v>635</v>
      </c>
      <c r="C72" s="32">
        <v>50</v>
      </c>
      <c r="D72" s="31">
        <v>438</v>
      </c>
      <c r="E72" s="30">
        <v>0</v>
      </c>
      <c r="F72" s="30">
        <f>+E72*C72</f>
        <v>0</v>
      </c>
    </row>
    <row r="73" spans="1:6">
      <c r="A73" s="33">
        <v>71</v>
      </c>
      <c r="B73" s="33" t="s">
        <v>634</v>
      </c>
      <c r="C73" s="32">
        <v>7500</v>
      </c>
      <c r="D73" s="31">
        <v>1419</v>
      </c>
      <c r="E73" s="30">
        <v>0</v>
      </c>
      <c r="F73" s="30">
        <f>+E73*C73</f>
        <v>0</v>
      </c>
    </row>
    <row r="74" spans="1:6">
      <c r="A74" s="33">
        <v>72</v>
      </c>
      <c r="B74" s="33" t="s">
        <v>633</v>
      </c>
      <c r="C74" s="32">
        <v>7500</v>
      </c>
      <c r="D74" s="31">
        <v>577</v>
      </c>
      <c r="E74" s="35">
        <v>1418</v>
      </c>
      <c r="F74" s="34">
        <f>+C74*E74</f>
        <v>10635000</v>
      </c>
    </row>
    <row r="75" spans="1:6" ht="25.5">
      <c r="A75" s="33">
        <v>73</v>
      </c>
      <c r="B75" s="33" t="s">
        <v>632</v>
      </c>
      <c r="C75" s="32">
        <v>30</v>
      </c>
      <c r="D75" s="31">
        <v>47110</v>
      </c>
      <c r="E75" s="30">
        <v>0</v>
      </c>
      <c r="F75" s="30">
        <f t="shared" ref="F75:F106" si="3">+E75*C75</f>
        <v>0</v>
      </c>
    </row>
    <row r="76" spans="1:6" ht="25.5">
      <c r="A76" s="33">
        <v>74</v>
      </c>
      <c r="B76" s="33" t="s">
        <v>631</v>
      </c>
      <c r="C76" s="32">
        <v>200</v>
      </c>
      <c r="D76" s="31">
        <v>1200</v>
      </c>
      <c r="E76" s="30">
        <v>0</v>
      </c>
      <c r="F76" s="30">
        <f t="shared" si="3"/>
        <v>0</v>
      </c>
    </row>
    <row r="77" spans="1:6">
      <c r="A77" s="33">
        <v>75</v>
      </c>
      <c r="B77" s="33" t="s">
        <v>630</v>
      </c>
      <c r="C77" s="32">
        <v>150</v>
      </c>
      <c r="D77" s="31">
        <v>333</v>
      </c>
      <c r="E77" s="30">
        <v>0</v>
      </c>
      <c r="F77" s="30">
        <f t="shared" si="3"/>
        <v>0</v>
      </c>
    </row>
    <row r="78" spans="1:6">
      <c r="A78" s="33">
        <v>76</v>
      </c>
      <c r="B78" s="33" t="s">
        <v>629</v>
      </c>
      <c r="C78" s="32">
        <v>80</v>
      </c>
      <c r="D78" s="31">
        <v>12289</v>
      </c>
      <c r="E78" s="30">
        <v>0</v>
      </c>
      <c r="F78" s="30">
        <f t="shared" si="3"/>
        <v>0</v>
      </c>
    </row>
    <row r="79" spans="1:6">
      <c r="A79" s="33">
        <v>77</v>
      </c>
      <c r="B79" s="33" t="s">
        <v>628</v>
      </c>
      <c r="C79" s="32">
        <v>200</v>
      </c>
      <c r="D79" s="31">
        <v>24</v>
      </c>
      <c r="E79" s="30">
        <v>0</v>
      </c>
      <c r="F79" s="30">
        <f t="shared" si="3"/>
        <v>0</v>
      </c>
    </row>
    <row r="80" spans="1:6">
      <c r="A80" s="33">
        <v>78</v>
      </c>
      <c r="B80" s="33" t="s">
        <v>627</v>
      </c>
      <c r="C80" s="32">
        <v>240</v>
      </c>
      <c r="D80" s="31">
        <v>11463</v>
      </c>
      <c r="E80" s="30">
        <v>0</v>
      </c>
      <c r="F80" s="30">
        <f t="shared" si="3"/>
        <v>0</v>
      </c>
    </row>
    <row r="81" spans="1:6">
      <c r="A81" s="33">
        <v>79</v>
      </c>
      <c r="B81" s="33" t="s">
        <v>626</v>
      </c>
      <c r="C81" s="32">
        <v>100</v>
      </c>
      <c r="D81" s="31">
        <v>6739</v>
      </c>
      <c r="E81" s="30">
        <v>0</v>
      </c>
      <c r="F81" s="30">
        <f t="shared" si="3"/>
        <v>0</v>
      </c>
    </row>
    <row r="82" spans="1:6">
      <c r="A82" s="33">
        <v>80</v>
      </c>
      <c r="B82" s="33" t="s">
        <v>625</v>
      </c>
      <c r="C82" s="32">
        <v>450</v>
      </c>
      <c r="D82" s="31">
        <v>83</v>
      </c>
      <c r="E82" s="30">
        <v>0</v>
      </c>
      <c r="F82" s="30">
        <f t="shared" si="3"/>
        <v>0</v>
      </c>
    </row>
    <row r="83" spans="1:6" ht="25.5">
      <c r="A83" s="33">
        <v>81</v>
      </c>
      <c r="B83" s="33" t="s">
        <v>624</v>
      </c>
      <c r="C83" s="32">
        <v>100</v>
      </c>
      <c r="D83" s="31">
        <v>165985</v>
      </c>
      <c r="E83" s="30">
        <v>0</v>
      </c>
      <c r="F83" s="30">
        <f t="shared" si="3"/>
        <v>0</v>
      </c>
    </row>
    <row r="84" spans="1:6">
      <c r="A84" s="33">
        <v>82</v>
      </c>
      <c r="B84" s="33" t="s">
        <v>623</v>
      </c>
      <c r="C84" s="32">
        <v>100</v>
      </c>
      <c r="D84" s="31">
        <v>2307</v>
      </c>
      <c r="E84" s="30">
        <v>0</v>
      </c>
      <c r="F84" s="30">
        <f t="shared" si="3"/>
        <v>0</v>
      </c>
    </row>
    <row r="85" spans="1:6">
      <c r="A85" s="33">
        <v>83</v>
      </c>
      <c r="B85" s="33" t="s">
        <v>622</v>
      </c>
      <c r="C85" s="32">
        <v>800</v>
      </c>
      <c r="D85" s="31">
        <v>1500</v>
      </c>
      <c r="E85" s="30">
        <v>0</v>
      </c>
      <c r="F85" s="30">
        <f t="shared" si="3"/>
        <v>0</v>
      </c>
    </row>
    <row r="86" spans="1:6">
      <c r="A86" s="33">
        <v>84</v>
      </c>
      <c r="B86" s="33" t="s">
        <v>621</v>
      </c>
      <c r="C86" s="32">
        <v>6000</v>
      </c>
      <c r="D86" s="31">
        <v>4075</v>
      </c>
      <c r="E86" s="30">
        <v>0</v>
      </c>
      <c r="F86" s="30">
        <f t="shared" si="3"/>
        <v>0</v>
      </c>
    </row>
    <row r="87" spans="1:6">
      <c r="A87" s="33">
        <v>85</v>
      </c>
      <c r="B87" s="33" t="s">
        <v>620</v>
      </c>
      <c r="C87" s="32">
        <v>100</v>
      </c>
      <c r="D87" s="31">
        <v>1136</v>
      </c>
      <c r="E87" s="30">
        <v>0</v>
      </c>
      <c r="F87" s="30">
        <f t="shared" si="3"/>
        <v>0</v>
      </c>
    </row>
    <row r="88" spans="1:6">
      <c r="A88" s="33">
        <v>86</v>
      </c>
      <c r="B88" s="33" t="s">
        <v>619</v>
      </c>
      <c r="C88" s="32">
        <v>50</v>
      </c>
      <c r="D88" s="31">
        <v>156</v>
      </c>
      <c r="E88" s="30">
        <v>0</v>
      </c>
      <c r="F88" s="30">
        <f t="shared" si="3"/>
        <v>0</v>
      </c>
    </row>
    <row r="89" spans="1:6">
      <c r="A89" s="33">
        <v>87</v>
      </c>
      <c r="B89" s="33" t="s">
        <v>618</v>
      </c>
      <c r="C89" s="32">
        <v>250</v>
      </c>
      <c r="D89" s="31">
        <v>10000</v>
      </c>
      <c r="E89" s="30">
        <v>0</v>
      </c>
      <c r="F89" s="30">
        <f t="shared" si="3"/>
        <v>0</v>
      </c>
    </row>
    <row r="90" spans="1:6">
      <c r="A90" s="33">
        <v>88</v>
      </c>
      <c r="B90" s="33" t="s">
        <v>617</v>
      </c>
      <c r="C90" s="32">
        <v>20</v>
      </c>
      <c r="D90" s="31">
        <v>52</v>
      </c>
      <c r="E90" s="30">
        <v>0</v>
      </c>
      <c r="F90" s="30">
        <f t="shared" si="3"/>
        <v>0</v>
      </c>
    </row>
    <row r="91" spans="1:6">
      <c r="A91" s="33">
        <v>89</v>
      </c>
      <c r="B91" s="33" t="s">
        <v>616</v>
      </c>
      <c r="C91" s="32">
        <v>50</v>
      </c>
      <c r="D91" s="31">
        <v>40</v>
      </c>
      <c r="E91" s="30">
        <v>0</v>
      </c>
      <c r="F91" s="30">
        <f t="shared" si="3"/>
        <v>0</v>
      </c>
    </row>
    <row r="92" spans="1:6" ht="25.5">
      <c r="A92" s="33">
        <v>90</v>
      </c>
      <c r="B92" s="33" t="s">
        <v>615</v>
      </c>
      <c r="C92" s="32">
        <v>16000</v>
      </c>
      <c r="D92" s="31">
        <v>200</v>
      </c>
      <c r="E92" s="30">
        <v>0</v>
      </c>
      <c r="F92" s="30">
        <f t="shared" si="3"/>
        <v>0</v>
      </c>
    </row>
    <row r="93" spans="1:6" ht="25.5">
      <c r="A93" s="33">
        <v>91</v>
      </c>
      <c r="B93" s="33" t="s">
        <v>614</v>
      </c>
      <c r="C93" s="32">
        <v>240</v>
      </c>
      <c r="D93" s="31">
        <v>1397</v>
      </c>
      <c r="E93" s="30">
        <v>0</v>
      </c>
      <c r="F93" s="30">
        <f t="shared" si="3"/>
        <v>0</v>
      </c>
    </row>
    <row r="94" spans="1:6" ht="25.5">
      <c r="A94" s="33">
        <v>92</v>
      </c>
      <c r="B94" s="33" t="s">
        <v>613</v>
      </c>
      <c r="C94" s="32">
        <v>80</v>
      </c>
      <c r="D94" s="31">
        <v>7997</v>
      </c>
      <c r="E94" s="30">
        <v>0</v>
      </c>
      <c r="F94" s="30">
        <f t="shared" si="3"/>
        <v>0</v>
      </c>
    </row>
    <row r="95" spans="1:6">
      <c r="A95" s="33">
        <v>93</v>
      </c>
      <c r="B95" s="33" t="s">
        <v>612</v>
      </c>
      <c r="C95" s="32">
        <v>3000</v>
      </c>
      <c r="D95" s="31">
        <v>423</v>
      </c>
      <c r="E95" s="30">
        <v>0</v>
      </c>
      <c r="F95" s="30">
        <f t="shared" si="3"/>
        <v>0</v>
      </c>
    </row>
    <row r="96" spans="1:6">
      <c r="A96" s="33">
        <v>94</v>
      </c>
      <c r="B96" s="33" t="s">
        <v>611</v>
      </c>
      <c r="C96" s="32">
        <v>100</v>
      </c>
      <c r="D96" s="31">
        <v>39</v>
      </c>
      <c r="E96" s="30">
        <v>0</v>
      </c>
      <c r="F96" s="30">
        <f t="shared" si="3"/>
        <v>0</v>
      </c>
    </row>
    <row r="97" spans="1:6">
      <c r="A97" s="33">
        <v>95</v>
      </c>
      <c r="B97" s="33" t="s">
        <v>610</v>
      </c>
      <c r="C97" s="32">
        <v>100</v>
      </c>
      <c r="D97" s="31">
        <v>875</v>
      </c>
      <c r="E97" s="30">
        <v>0</v>
      </c>
      <c r="F97" s="30">
        <f t="shared" si="3"/>
        <v>0</v>
      </c>
    </row>
    <row r="98" spans="1:6">
      <c r="A98" s="33">
        <v>96</v>
      </c>
      <c r="B98" s="33" t="s">
        <v>609</v>
      </c>
      <c r="C98" s="32">
        <v>100</v>
      </c>
      <c r="D98" s="31">
        <v>1203</v>
      </c>
      <c r="E98" s="30">
        <v>0</v>
      </c>
      <c r="F98" s="30">
        <f t="shared" si="3"/>
        <v>0</v>
      </c>
    </row>
    <row r="99" spans="1:6">
      <c r="A99" s="33">
        <v>97</v>
      </c>
      <c r="B99" s="33" t="s">
        <v>608</v>
      </c>
      <c r="C99" s="32">
        <v>3300</v>
      </c>
      <c r="D99" s="31">
        <v>625</v>
      </c>
      <c r="E99" s="30">
        <v>0</v>
      </c>
      <c r="F99" s="30">
        <f t="shared" si="3"/>
        <v>0</v>
      </c>
    </row>
    <row r="100" spans="1:6">
      <c r="A100" s="33">
        <v>98</v>
      </c>
      <c r="B100" s="33" t="s">
        <v>607</v>
      </c>
      <c r="C100" s="32">
        <v>10</v>
      </c>
      <c r="D100" s="31">
        <v>16167</v>
      </c>
      <c r="E100" s="30">
        <v>0</v>
      </c>
      <c r="F100" s="30">
        <f t="shared" si="3"/>
        <v>0</v>
      </c>
    </row>
    <row r="101" spans="1:6">
      <c r="A101" s="33">
        <v>99</v>
      </c>
      <c r="B101" s="33" t="s">
        <v>606</v>
      </c>
      <c r="C101" s="32">
        <v>350</v>
      </c>
      <c r="D101" s="31">
        <v>7385</v>
      </c>
      <c r="E101" s="30">
        <v>0</v>
      </c>
      <c r="F101" s="30">
        <f t="shared" si="3"/>
        <v>0</v>
      </c>
    </row>
    <row r="102" spans="1:6">
      <c r="A102" s="33">
        <v>100</v>
      </c>
      <c r="B102" s="33" t="s">
        <v>605</v>
      </c>
      <c r="C102" s="32">
        <v>100</v>
      </c>
      <c r="D102" s="31">
        <v>68285</v>
      </c>
      <c r="E102" s="30">
        <v>0</v>
      </c>
      <c r="F102" s="30">
        <f t="shared" si="3"/>
        <v>0</v>
      </c>
    </row>
    <row r="103" spans="1:6">
      <c r="A103" s="33">
        <v>101</v>
      </c>
      <c r="B103" s="33" t="s">
        <v>604</v>
      </c>
      <c r="C103" s="32">
        <v>350</v>
      </c>
      <c r="D103" s="31">
        <v>1218</v>
      </c>
      <c r="E103" s="30">
        <v>0</v>
      </c>
      <c r="F103" s="30">
        <f t="shared" si="3"/>
        <v>0</v>
      </c>
    </row>
    <row r="104" spans="1:6" ht="25.5">
      <c r="A104" s="33">
        <v>102</v>
      </c>
      <c r="B104" s="33" t="s">
        <v>603</v>
      </c>
      <c r="C104" s="32">
        <v>50</v>
      </c>
      <c r="D104" s="31">
        <v>52337</v>
      </c>
      <c r="E104" s="30">
        <v>0</v>
      </c>
      <c r="F104" s="30">
        <f t="shared" si="3"/>
        <v>0</v>
      </c>
    </row>
    <row r="105" spans="1:6" ht="38.25">
      <c r="A105" s="33">
        <v>103</v>
      </c>
      <c r="B105" s="33" t="s">
        <v>602</v>
      </c>
      <c r="C105" s="32">
        <v>1500</v>
      </c>
      <c r="D105" s="31">
        <v>22227</v>
      </c>
      <c r="E105" s="30">
        <v>0</v>
      </c>
      <c r="F105" s="30">
        <f t="shared" si="3"/>
        <v>0</v>
      </c>
    </row>
    <row r="106" spans="1:6">
      <c r="A106" s="33">
        <v>104</v>
      </c>
      <c r="B106" s="33" t="s">
        <v>601</v>
      </c>
      <c r="C106" s="32">
        <v>600</v>
      </c>
      <c r="D106" s="31">
        <v>24</v>
      </c>
      <c r="E106" s="30">
        <v>0</v>
      </c>
      <c r="F106" s="30">
        <f t="shared" si="3"/>
        <v>0</v>
      </c>
    </row>
    <row r="107" spans="1:6">
      <c r="A107" s="33">
        <v>105</v>
      </c>
      <c r="B107" s="33" t="s">
        <v>600</v>
      </c>
      <c r="C107" s="32">
        <v>1200</v>
      </c>
      <c r="D107" s="31">
        <v>2969</v>
      </c>
      <c r="E107" s="30">
        <v>0</v>
      </c>
      <c r="F107" s="30">
        <f t="shared" ref="F107:F138" si="4">+E107*C107</f>
        <v>0</v>
      </c>
    </row>
    <row r="108" spans="1:6">
      <c r="A108" s="33">
        <v>106</v>
      </c>
      <c r="B108" s="33" t="s">
        <v>599</v>
      </c>
      <c r="C108" s="32">
        <v>50</v>
      </c>
      <c r="D108" s="31">
        <v>10000</v>
      </c>
      <c r="E108" s="30">
        <v>0</v>
      </c>
      <c r="F108" s="30">
        <f t="shared" si="4"/>
        <v>0</v>
      </c>
    </row>
    <row r="109" spans="1:6" ht="25.5">
      <c r="A109" s="33">
        <v>107</v>
      </c>
      <c r="B109" s="33" t="s">
        <v>598</v>
      </c>
      <c r="C109" s="32">
        <v>400</v>
      </c>
      <c r="D109" s="31">
        <v>1747</v>
      </c>
      <c r="E109" s="30">
        <v>0</v>
      </c>
      <c r="F109" s="30">
        <f t="shared" si="4"/>
        <v>0</v>
      </c>
    </row>
    <row r="110" spans="1:6">
      <c r="A110" s="33">
        <v>108</v>
      </c>
      <c r="B110" s="33" t="s">
        <v>597</v>
      </c>
      <c r="C110" s="32">
        <v>2800</v>
      </c>
      <c r="D110" s="31">
        <v>1245</v>
      </c>
      <c r="E110" s="30">
        <v>0</v>
      </c>
      <c r="F110" s="30">
        <f t="shared" si="4"/>
        <v>0</v>
      </c>
    </row>
    <row r="111" spans="1:6" ht="25.5">
      <c r="A111" s="33">
        <v>109</v>
      </c>
      <c r="B111" s="33" t="s">
        <v>596</v>
      </c>
      <c r="C111" s="32">
        <v>12</v>
      </c>
      <c r="D111" s="31">
        <v>1040581</v>
      </c>
      <c r="E111" s="30">
        <v>0</v>
      </c>
      <c r="F111" s="30">
        <f t="shared" si="4"/>
        <v>0</v>
      </c>
    </row>
    <row r="112" spans="1:6" ht="25.5">
      <c r="A112" s="33">
        <v>110</v>
      </c>
      <c r="B112" s="33" t="s">
        <v>595</v>
      </c>
      <c r="C112" s="32">
        <v>10</v>
      </c>
      <c r="D112" s="31">
        <v>440680</v>
      </c>
      <c r="E112" s="30">
        <v>0</v>
      </c>
      <c r="F112" s="30">
        <f t="shared" si="4"/>
        <v>0</v>
      </c>
    </row>
    <row r="113" spans="1:6">
      <c r="A113" s="33">
        <v>111</v>
      </c>
      <c r="B113" s="33" t="s">
        <v>594</v>
      </c>
      <c r="C113" s="32">
        <v>3</v>
      </c>
      <c r="D113" s="31">
        <v>235764</v>
      </c>
      <c r="E113" s="30">
        <v>0</v>
      </c>
      <c r="F113" s="30">
        <f t="shared" si="4"/>
        <v>0</v>
      </c>
    </row>
    <row r="114" spans="1:6">
      <c r="A114" s="33">
        <v>112</v>
      </c>
      <c r="B114" s="33" t="s">
        <v>593</v>
      </c>
      <c r="C114" s="32">
        <v>10</v>
      </c>
      <c r="D114" s="31">
        <v>31097</v>
      </c>
      <c r="E114" s="30">
        <v>0</v>
      </c>
      <c r="F114" s="30">
        <f t="shared" si="4"/>
        <v>0</v>
      </c>
    </row>
    <row r="115" spans="1:6">
      <c r="A115" s="33">
        <v>113</v>
      </c>
      <c r="B115" s="33" t="s">
        <v>592</v>
      </c>
      <c r="C115" s="32">
        <v>10</v>
      </c>
      <c r="D115" s="31">
        <v>79180</v>
      </c>
      <c r="E115" s="30">
        <v>0</v>
      </c>
      <c r="F115" s="30">
        <f t="shared" si="4"/>
        <v>0</v>
      </c>
    </row>
    <row r="116" spans="1:6">
      <c r="A116" s="33">
        <v>114</v>
      </c>
      <c r="B116" s="33" t="s">
        <v>591</v>
      </c>
      <c r="C116" s="32">
        <v>5</v>
      </c>
      <c r="D116" s="31">
        <v>35022</v>
      </c>
      <c r="E116" s="30">
        <v>0</v>
      </c>
      <c r="F116" s="30">
        <f t="shared" si="4"/>
        <v>0</v>
      </c>
    </row>
    <row r="117" spans="1:6">
      <c r="A117" s="33">
        <v>115</v>
      </c>
      <c r="B117" s="33" t="s">
        <v>590</v>
      </c>
      <c r="C117" s="32">
        <v>10</v>
      </c>
      <c r="D117" s="31">
        <v>27188</v>
      </c>
      <c r="E117" s="30">
        <v>0</v>
      </c>
      <c r="F117" s="30">
        <f t="shared" si="4"/>
        <v>0</v>
      </c>
    </row>
    <row r="118" spans="1:6">
      <c r="A118" s="33">
        <v>116</v>
      </c>
      <c r="B118" s="33" t="s">
        <v>589</v>
      </c>
      <c r="C118" s="32">
        <v>10</v>
      </c>
      <c r="D118" s="31">
        <v>20658</v>
      </c>
      <c r="E118" s="30">
        <v>0</v>
      </c>
      <c r="F118" s="30">
        <f t="shared" si="4"/>
        <v>0</v>
      </c>
    </row>
    <row r="119" spans="1:6">
      <c r="A119" s="33">
        <v>117</v>
      </c>
      <c r="B119" s="33" t="s">
        <v>588</v>
      </c>
      <c r="C119" s="32">
        <v>10</v>
      </c>
      <c r="D119" s="31">
        <v>31469</v>
      </c>
      <c r="E119" s="30">
        <v>0</v>
      </c>
      <c r="F119" s="30">
        <f t="shared" si="4"/>
        <v>0</v>
      </c>
    </row>
    <row r="120" spans="1:6">
      <c r="A120" s="33">
        <v>118</v>
      </c>
      <c r="B120" s="33" t="s">
        <v>587</v>
      </c>
      <c r="C120" s="32">
        <v>10</v>
      </c>
      <c r="D120" s="31">
        <v>17333</v>
      </c>
      <c r="E120" s="30">
        <v>0</v>
      </c>
      <c r="F120" s="30">
        <f t="shared" si="4"/>
        <v>0</v>
      </c>
    </row>
    <row r="121" spans="1:6" ht="25.5">
      <c r="A121" s="33">
        <v>119</v>
      </c>
      <c r="B121" s="33" t="s">
        <v>586</v>
      </c>
      <c r="C121" s="32">
        <v>5</v>
      </c>
      <c r="D121" s="31">
        <v>55231</v>
      </c>
      <c r="E121" s="30">
        <v>0</v>
      </c>
      <c r="F121" s="30">
        <f t="shared" si="4"/>
        <v>0</v>
      </c>
    </row>
    <row r="122" spans="1:6">
      <c r="A122" s="33">
        <v>120</v>
      </c>
      <c r="B122" s="33" t="s">
        <v>585</v>
      </c>
      <c r="C122" s="32">
        <v>320</v>
      </c>
      <c r="D122" s="31">
        <v>438</v>
      </c>
      <c r="E122" s="30">
        <v>0</v>
      </c>
      <c r="F122" s="30">
        <f t="shared" si="4"/>
        <v>0</v>
      </c>
    </row>
    <row r="123" spans="1:6">
      <c r="A123" s="33">
        <v>121</v>
      </c>
      <c r="B123" s="33" t="s">
        <v>584</v>
      </c>
      <c r="C123" s="32">
        <v>210</v>
      </c>
      <c r="D123" s="31">
        <v>680</v>
      </c>
      <c r="E123" s="30">
        <v>0</v>
      </c>
      <c r="F123" s="30">
        <f t="shared" si="4"/>
        <v>0</v>
      </c>
    </row>
    <row r="124" spans="1:6">
      <c r="A124" s="33">
        <v>122</v>
      </c>
      <c r="B124" s="33" t="s">
        <v>583</v>
      </c>
      <c r="C124" s="32">
        <v>30</v>
      </c>
      <c r="D124" s="31">
        <v>786</v>
      </c>
      <c r="E124" s="30">
        <v>0</v>
      </c>
      <c r="F124" s="30">
        <f t="shared" si="4"/>
        <v>0</v>
      </c>
    </row>
    <row r="125" spans="1:6">
      <c r="A125" s="33">
        <v>123</v>
      </c>
      <c r="B125" s="33" t="s">
        <v>582</v>
      </c>
      <c r="C125" s="32">
        <v>5</v>
      </c>
      <c r="D125" s="31">
        <v>10290</v>
      </c>
      <c r="E125" s="30">
        <v>0</v>
      </c>
      <c r="F125" s="30">
        <f t="shared" si="4"/>
        <v>0</v>
      </c>
    </row>
    <row r="126" spans="1:6" ht="25.5">
      <c r="A126" s="33">
        <v>124</v>
      </c>
      <c r="B126" s="33" t="s">
        <v>581</v>
      </c>
      <c r="C126" s="32">
        <v>70</v>
      </c>
      <c r="D126" s="31">
        <v>171254</v>
      </c>
      <c r="E126" s="30">
        <v>0</v>
      </c>
      <c r="F126" s="30">
        <f t="shared" si="4"/>
        <v>0</v>
      </c>
    </row>
    <row r="127" spans="1:6">
      <c r="A127" s="33">
        <v>125</v>
      </c>
      <c r="B127" s="33" t="s">
        <v>580</v>
      </c>
      <c r="C127" s="32">
        <v>6</v>
      </c>
      <c r="D127" s="31">
        <v>3125</v>
      </c>
      <c r="E127" s="30">
        <v>0</v>
      </c>
      <c r="F127" s="30">
        <f t="shared" si="4"/>
        <v>0</v>
      </c>
    </row>
    <row r="128" spans="1:6">
      <c r="A128" s="33">
        <v>126</v>
      </c>
      <c r="B128" s="33" t="s">
        <v>579</v>
      </c>
      <c r="C128" s="32">
        <v>150</v>
      </c>
      <c r="D128" s="31">
        <v>38</v>
      </c>
      <c r="E128" s="30">
        <v>0</v>
      </c>
      <c r="F128" s="30">
        <f t="shared" si="4"/>
        <v>0</v>
      </c>
    </row>
    <row r="129" spans="1:6">
      <c r="A129" s="33">
        <v>127</v>
      </c>
      <c r="B129" s="33" t="s">
        <v>578</v>
      </c>
      <c r="C129" s="32">
        <v>150</v>
      </c>
      <c r="D129" s="31">
        <v>2300</v>
      </c>
      <c r="E129" s="30">
        <v>0</v>
      </c>
      <c r="F129" s="30">
        <f t="shared" si="4"/>
        <v>0</v>
      </c>
    </row>
    <row r="130" spans="1:6">
      <c r="A130" s="33">
        <v>128</v>
      </c>
      <c r="B130" s="33" t="s">
        <v>577</v>
      </c>
      <c r="C130" s="32">
        <v>100</v>
      </c>
      <c r="D130" s="31">
        <v>9772</v>
      </c>
      <c r="E130" s="30">
        <v>0</v>
      </c>
      <c r="F130" s="30">
        <f t="shared" si="4"/>
        <v>0</v>
      </c>
    </row>
    <row r="131" spans="1:6">
      <c r="A131" s="33">
        <v>129</v>
      </c>
      <c r="B131" s="33" t="s">
        <v>576</v>
      </c>
      <c r="C131" s="32">
        <v>250</v>
      </c>
      <c r="D131" s="31">
        <v>1068</v>
      </c>
      <c r="E131" s="30">
        <v>0</v>
      </c>
      <c r="F131" s="30">
        <f t="shared" si="4"/>
        <v>0</v>
      </c>
    </row>
    <row r="132" spans="1:6">
      <c r="A132" s="33">
        <v>130</v>
      </c>
      <c r="B132" s="33" t="s">
        <v>575</v>
      </c>
      <c r="C132" s="32">
        <v>36</v>
      </c>
      <c r="D132" s="31">
        <v>21613</v>
      </c>
      <c r="E132" s="30">
        <v>0</v>
      </c>
      <c r="F132" s="30">
        <f t="shared" si="4"/>
        <v>0</v>
      </c>
    </row>
    <row r="133" spans="1:6" ht="25.5">
      <c r="A133" s="33">
        <v>131</v>
      </c>
      <c r="B133" s="33" t="s">
        <v>574</v>
      </c>
      <c r="C133" s="32">
        <v>60</v>
      </c>
      <c r="D133" s="31">
        <v>21928</v>
      </c>
      <c r="E133" s="30">
        <v>0</v>
      </c>
      <c r="F133" s="30">
        <f t="shared" si="4"/>
        <v>0</v>
      </c>
    </row>
    <row r="134" spans="1:6">
      <c r="A134" s="33">
        <v>132</v>
      </c>
      <c r="B134" s="33" t="s">
        <v>573</v>
      </c>
      <c r="C134" s="32">
        <v>200</v>
      </c>
      <c r="D134" s="31">
        <v>56</v>
      </c>
      <c r="E134" s="30">
        <v>0</v>
      </c>
      <c r="F134" s="30">
        <f t="shared" si="4"/>
        <v>0</v>
      </c>
    </row>
    <row r="135" spans="1:6">
      <c r="A135" s="33">
        <v>133</v>
      </c>
      <c r="B135" s="33" t="s">
        <v>572</v>
      </c>
      <c r="C135" s="32">
        <v>400</v>
      </c>
      <c r="D135" s="31">
        <v>1057</v>
      </c>
      <c r="E135" s="30">
        <v>0</v>
      </c>
      <c r="F135" s="30">
        <f t="shared" si="4"/>
        <v>0</v>
      </c>
    </row>
    <row r="136" spans="1:6">
      <c r="A136" s="33">
        <v>134</v>
      </c>
      <c r="B136" s="33" t="s">
        <v>571</v>
      </c>
      <c r="C136" s="32">
        <v>4000</v>
      </c>
      <c r="D136" s="31">
        <v>930</v>
      </c>
      <c r="E136" s="30">
        <v>0</v>
      </c>
      <c r="F136" s="30">
        <f t="shared" si="4"/>
        <v>0</v>
      </c>
    </row>
    <row r="137" spans="1:6">
      <c r="A137" s="33">
        <v>135</v>
      </c>
      <c r="B137" s="33" t="s">
        <v>570</v>
      </c>
      <c r="C137" s="32">
        <v>200</v>
      </c>
      <c r="D137" s="31">
        <v>45</v>
      </c>
      <c r="E137" s="30">
        <v>0</v>
      </c>
      <c r="F137" s="30">
        <f t="shared" si="4"/>
        <v>0</v>
      </c>
    </row>
    <row r="138" spans="1:6">
      <c r="A138" s="33">
        <v>136</v>
      </c>
      <c r="B138" s="33" t="s">
        <v>569</v>
      </c>
      <c r="C138" s="32">
        <v>120</v>
      </c>
      <c r="D138" s="31">
        <v>232</v>
      </c>
      <c r="E138" s="30">
        <v>0</v>
      </c>
      <c r="F138" s="30">
        <f t="shared" si="4"/>
        <v>0</v>
      </c>
    </row>
    <row r="139" spans="1:6">
      <c r="A139" s="33">
        <v>137</v>
      </c>
      <c r="B139" s="33" t="s">
        <v>568</v>
      </c>
      <c r="C139" s="32">
        <v>3000</v>
      </c>
      <c r="D139" s="31">
        <v>47</v>
      </c>
      <c r="E139" s="30">
        <v>0</v>
      </c>
      <c r="F139" s="30">
        <f t="shared" ref="F139:F170" si="5">+E139*C139</f>
        <v>0</v>
      </c>
    </row>
    <row r="140" spans="1:6">
      <c r="A140" s="33">
        <v>138</v>
      </c>
      <c r="B140" s="33" t="s">
        <v>567</v>
      </c>
      <c r="C140" s="32">
        <v>160</v>
      </c>
      <c r="D140" s="31">
        <v>17929</v>
      </c>
      <c r="E140" s="30">
        <v>0</v>
      </c>
      <c r="F140" s="30">
        <f t="shared" si="5"/>
        <v>0</v>
      </c>
    </row>
    <row r="141" spans="1:6">
      <c r="A141" s="33">
        <v>139</v>
      </c>
      <c r="B141" s="33" t="s">
        <v>566</v>
      </c>
      <c r="C141" s="32">
        <v>700</v>
      </c>
      <c r="D141" s="31">
        <v>13253</v>
      </c>
      <c r="E141" s="30">
        <v>0</v>
      </c>
      <c r="F141" s="30">
        <f t="shared" si="5"/>
        <v>0</v>
      </c>
    </row>
    <row r="142" spans="1:6">
      <c r="A142" s="33">
        <v>140</v>
      </c>
      <c r="B142" s="33" t="s">
        <v>565</v>
      </c>
      <c r="C142" s="32">
        <v>700</v>
      </c>
      <c r="D142" s="31">
        <v>9009</v>
      </c>
      <c r="E142" s="30">
        <v>0</v>
      </c>
      <c r="F142" s="30">
        <f t="shared" si="5"/>
        <v>0</v>
      </c>
    </row>
    <row r="143" spans="1:6">
      <c r="A143" s="33">
        <v>141</v>
      </c>
      <c r="B143" s="33" t="s">
        <v>564</v>
      </c>
      <c r="C143" s="32">
        <v>50</v>
      </c>
      <c r="D143" s="31">
        <v>313</v>
      </c>
      <c r="E143" s="30">
        <v>0</v>
      </c>
      <c r="F143" s="30">
        <f t="shared" si="5"/>
        <v>0</v>
      </c>
    </row>
    <row r="144" spans="1:6">
      <c r="A144" s="33">
        <v>142</v>
      </c>
      <c r="B144" s="33" t="s">
        <v>563</v>
      </c>
      <c r="C144" s="32">
        <v>60</v>
      </c>
      <c r="D144" s="31">
        <v>10767</v>
      </c>
      <c r="E144" s="30">
        <v>0</v>
      </c>
      <c r="F144" s="30">
        <f t="shared" si="5"/>
        <v>0</v>
      </c>
    </row>
    <row r="145" spans="1:6">
      <c r="A145" s="33">
        <v>143</v>
      </c>
      <c r="B145" s="33" t="s">
        <v>562</v>
      </c>
      <c r="C145" s="32">
        <v>200</v>
      </c>
      <c r="D145" s="31">
        <v>140</v>
      </c>
      <c r="E145" s="30">
        <v>0</v>
      </c>
      <c r="F145" s="30">
        <f t="shared" si="5"/>
        <v>0</v>
      </c>
    </row>
    <row r="146" spans="1:6">
      <c r="A146" s="33">
        <v>144</v>
      </c>
      <c r="B146" s="33" t="s">
        <v>561</v>
      </c>
      <c r="C146" s="32">
        <v>2500</v>
      </c>
      <c r="D146" s="31">
        <v>675</v>
      </c>
      <c r="E146" s="30">
        <v>0</v>
      </c>
      <c r="F146" s="30">
        <f t="shared" si="5"/>
        <v>0</v>
      </c>
    </row>
    <row r="147" spans="1:6">
      <c r="A147" s="33">
        <v>145</v>
      </c>
      <c r="B147" s="33" t="s">
        <v>560</v>
      </c>
      <c r="C147" s="32">
        <v>7200</v>
      </c>
      <c r="D147" s="31">
        <v>75</v>
      </c>
      <c r="E147" s="30">
        <v>0</v>
      </c>
      <c r="F147" s="30">
        <f t="shared" si="5"/>
        <v>0</v>
      </c>
    </row>
    <row r="148" spans="1:6">
      <c r="A148" s="33">
        <v>146</v>
      </c>
      <c r="B148" s="33" t="s">
        <v>559</v>
      </c>
      <c r="C148" s="32">
        <v>100</v>
      </c>
      <c r="D148" s="31">
        <v>113</v>
      </c>
      <c r="E148" s="30">
        <v>0</v>
      </c>
      <c r="F148" s="30">
        <f t="shared" si="5"/>
        <v>0</v>
      </c>
    </row>
    <row r="149" spans="1:6">
      <c r="A149" s="33">
        <v>147</v>
      </c>
      <c r="B149" s="33" t="s">
        <v>558</v>
      </c>
      <c r="C149" s="32">
        <v>900</v>
      </c>
      <c r="D149" s="31">
        <v>88</v>
      </c>
      <c r="E149" s="30">
        <v>0</v>
      </c>
      <c r="F149" s="30">
        <f t="shared" si="5"/>
        <v>0</v>
      </c>
    </row>
    <row r="150" spans="1:6">
      <c r="A150" s="33">
        <v>148</v>
      </c>
      <c r="B150" s="33" t="s">
        <v>557</v>
      </c>
      <c r="C150" s="32">
        <v>800</v>
      </c>
      <c r="D150" s="31">
        <v>22330</v>
      </c>
      <c r="E150" s="30">
        <v>0</v>
      </c>
      <c r="F150" s="30">
        <f t="shared" si="5"/>
        <v>0</v>
      </c>
    </row>
    <row r="151" spans="1:6">
      <c r="A151" s="33">
        <v>149</v>
      </c>
      <c r="B151" s="33" t="s">
        <v>556</v>
      </c>
      <c r="C151" s="32">
        <v>10</v>
      </c>
      <c r="D151" s="31">
        <v>15714</v>
      </c>
      <c r="E151" s="30">
        <v>0</v>
      </c>
      <c r="F151" s="30">
        <f t="shared" si="5"/>
        <v>0</v>
      </c>
    </row>
    <row r="152" spans="1:6">
      <c r="A152" s="33">
        <v>150</v>
      </c>
      <c r="B152" s="33" t="s">
        <v>555</v>
      </c>
      <c r="C152" s="32">
        <v>400</v>
      </c>
      <c r="D152" s="31">
        <v>1700</v>
      </c>
      <c r="E152" s="30">
        <v>0</v>
      </c>
      <c r="F152" s="30">
        <f t="shared" si="5"/>
        <v>0</v>
      </c>
    </row>
    <row r="153" spans="1:6">
      <c r="A153" s="33">
        <v>151</v>
      </c>
      <c r="B153" s="33" t="s">
        <v>554</v>
      </c>
      <c r="C153" s="32">
        <v>50</v>
      </c>
      <c r="D153" s="31">
        <v>1720</v>
      </c>
      <c r="E153" s="30">
        <v>0</v>
      </c>
      <c r="F153" s="30">
        <f t="shared" si="5"/>
        <v>0</v>
      </c>
    </row>
    <row r="154" spans="1:6">
      <c r="A154" s="33">
        <v>152</v>
      </c>
      <c r="B154" s="33" t="s">
        <v>553</v>
      </c>
      <c r="C154" s="32">
        <v>10</v>
      </c>
      <c r="D154" s="31">
        <v>76000</v>
      </c>
      <c r="E154" s="30">
        <v>0</v>
      </c>
      <c r="F154" s="30">
        <f t="shared" si="5"/>
        <v>0</v>
      </c>
    </row>
    <row r="155" spans="1:6">
      <c r="A155" s="33">
        <v>153</v>
      </c>
      <c r="B155" s="33" t="s">
        <v>552</v>
      </c>
      <c r="C155" s="32">
        <v>200</v>
      </c>
      <c r="D155" s="31">
        <v>384</v>
      </c>
      <c r="E155" s="30">
        <v>0</v>
      </c>
      <c r="F155" s="30">
        <f t="shared" si="5"/>
        <v>0</v>
      </c>
    </row>
    <row r="156" spans="1:6">
      <c r="A156" s="33">
        <v>154</v>
      </c>
      <c r="B156" s="33" t="s">
        <v>551</v>
      </c>
      <c r="C156" s="32">
        <v>11000</v>
      </c>
      <c r="D156" s="31">
        <v>91</v>
      </c>
      <c r="E156" s="30">
        <v>0</v>
      </c>
      <c r="F156" s="30">
        <f t="shared" si="5"/>
        <v>0</v>
      </c>
    </row>
    <row r="157" spans="1:6">
      <c r="A157" s="33">
        <v>155</v>
      </c>
      <c r="B157" s="33" t="s">
        <v>550</v>
      </c>
      <c r="C157" s="32">
        <v>500</v>
      </c>
      <c r="D157" s="31">
        <v>859</v>
      </c>
      <c r="E157" s="30">
        <v>0</v>
      </c>
      <c r="F157" s="30">
        <f t="shared" si="5"/>
        <v>0</v>
      </c>
    </row>
    <row r="158" spans="1:6">
      <c r="A158" s="33">
        <v>156</v>
      </c>
      <c r="B158" s="33" t="s">
        <v>549</v>
      </c>
      <c r="C158" s="32">
        <v>48</v>
      </c>
      <c r="D158" s="31">
        <v>6627</v>
      </c>
      <c r="E158" s="30">
        <v>0</v>
      </c>
      <c r="F158" s="30">
        <f t="shared" si="5"/>
        <v>0</v>
      </c>
    </row>
    <row r="159" spans="1:6">
      <c r="A159" s="33">
        <v>157</v>
      </c>
      <c r="B159" s="33" t="s">
        <v>548</v>
      </c>
      <c r="C159" s="32">
        <v>48</v>
      </c>
      <c r="D159" s="31">
        <v>16875</v>
      </c>
      <c r="E159" s="30">
        <v>0</v>
      </c>
      <c r="F159" s="30">
        <f t="shared" si="5"/>
        <v>0</v>
      </c>
    </row>
    <row r="160" spans="1:6">
      <c r="A160" s="33">
        <v>158</v>
      </c>
      <c r="B160" s="33" t="s">
        <v>547</v>
      </c>
      <c r="C160" s="32">
        <v>1</v>
      </c>
      <c r="D160" s="31">
        <v>36000</v>
      </c>
      <c r="E160" s="30">
        <v>0</v>
      </c>
      <c r="F160" s="30">
        <f t="shared" si="5"/>
        <v>0</v>
      </c>
    </row>
    <row r="161" spans="1:6">
      <c r="A161" s="33">
        <v>159</v>
      </c>
      <c r="B161" s="33" t="s">
        <v>546</v>
      </c>
      <c r="C161" s="32">
        <v>550</v>
      </c>
      <c r="D161" s="31">
        <v>319</v>
      </c>
      <c r="E161" s="30">
        <v>0</v>
      </c>
      <c r="F161" s="30">
        <f t="shared" si="5"/>
        <v>0</v>
      </c>
    </row>
    <row r="162" spans="1:6" ht="25.5">
      <c r="A162" s="33">
        <v>160</v>
      </c>
      <c r="B162" s="33" t="s">
        <v>545</v>
      </c>
      <c r="C162" s="32">
        <v>30</v>
      </c>
      <c r="D162" s="31">
        <v>126</v>
      </c>
      <c r="E162" s="30">
        <v>0</v>
      </c>
      <c r="F162" s="30">
        <f t="shared" si="5"/>
        <v>0</v>
      </c>
    </row>
    <row r="163" spans="1:6">
      <c r="A163" s="33">
        <v>161</v>
      </c>
      <c r="B163" s="33" t="s">
        <v>544</v>
      </c>
      <c r="C163" s="32">
        <v>600</v>
      </c>
      <c r="D163" s="31">
        <v>196</v>
      </c>
      <c r="E163" s="30">
        <v>0</v>
      </c>
      <c r="F163" s="30">
        <f t="shared" si="5"/>
        <v>0</v>
      </c>
    </row>
    <row r="164" spans="1:6">
      <c r="A164" s="33">
        <v>162</v>
      </c>
      <c r="B164" s="33" t="s">
        <v>543</v>
      </c>
      <c r="C164" s="32">
        <v>420</v>
      </c>
      <c r="D164" s="31">
        <v>137</v>
      </c>
      <c r="E164" s="30">
        <v>0</v>
      </c>
      <c r="F164" s="30">
        <f t="shared" si="5"/>
        <v>0</v>
      </c>
    </row>
    <row r="165" spans="1:6">
      <c r="A165" s="33">
        <v>163</v>
      </c>
      <c r="B165" s="33" t="s">
        <v>542</v>
      </c>
      <c r="C165" s="32">
        <v>10</v>
      </c>
      <c r="D165" s="31">
        <v>3634</v>
      </c>
      <c r="E165" s="30">
        <v>0</v>
      </c>
      <c r="F165" s="30">
        <f t="shared" si="5"/>
        <v>0</v>
      </c>
    </row>
    <row r="166" spans="1:6">
      <c r="A166" s="33">
        <v>164</v>
      </c>
      <c r="B166" s="33" t="s">
        <v>541</v>
      </c>
      <c r="C166" s="32">
        <v>2</v>
      </c>
      <c r="D166" s="31">
        <v>45938</v>
      </c>
      <c r="E166" s="30">
        <v>0</v>
      </c>
      <c r="F166" s="30">
        <f t="shared" si="5"/>
        <v>0</v>
      </c>
    </row>
    <row r="167" spans="1:6">
      <c r="A167" s="33">
        <v>165</v>
      </c>
      <c r="B167" s="33" t="s">
        <v>540</v>
      </c>
      <c r="C167" s="32">
        <v>50</v>
      </c>
      <c r="D167" s="31">
        <v>120</v>
      </c>
      <c r="E167" s="30">
        <v>0</v>
      </c>
      <c r="F167" s="30">
        <f t="shared" si="5"/>
        <v>0</v>
      </c>
    </row>
    <row r="168" spans="1:6">
      <c r="A168" s="33">
        <v>166</v>
      </c>
      <c r="B168" s="33" t="s">
        <v>539</v>
      </c>
      <c r="C168" s="32">
        <v>10000</v>
      </c>
      <c r="D168" s="31">
        <v>60</v>
      </c>
      <c r="E168" s="30">
        <v>0</v>
      </c>
      <c r="F168" s="30">
        <f t="shared" si="5"/>
        <v>0</v>
      </c>
    </row>
    <row r="169" spans="1:6">
      <c r="A169" s="33">
        <v>167</v>
      </c>
      <c r="B169" s="33" t="s">
        <v>538</v>
      </c>
      <c r="C169" s="32">
        <v>3000</v>
      </c>
      <c r="D169" s="31">
        <v>3150</v>
      </c>
      <c r="E169" s="30">
        <v>0</v>
      </c>
      <c r="F169" s="30">
        <f t="shared" si="5"/>
        <v>0</v>
      </c>
    </row>
    <row r="170" spans="1:6">
      <c r="A170" s="33">
        <v>168</v>
      </c>
      <c r="B170" s="33" t="s">
        <v>537</v>
      </c>
      <c r="C170" s="32">
        <v>200</v>
      </c>
      <c r="D170" s="31">
        <v>1827</v>
      </c>
      <c r="E170" s="30">
        <v>0</v>
      </c>
      <c r="F170" s="30">
        <f t="shared" si="5"/>
        <v>0</v>
      </c>
    </row>
    <row r="171" spans="1:6">
      <c r="A171" s="33">
        <v>169</v>
      </c>
      <c r="B171" s="33" t="s">
        <v>536</v>
      </c>
      <c r="C171" s="32">
        <v>1500</v>
      </c>
      <c r="D171" s="31">
        <v>2063</v>
      </c>
      <c r="E171" s="30">
        <v>0</v>
      </c>
      <c r="F171" s="30">
        <f t="shared" ref="F171:F188" si="6">+E171*C171</f>
        <v>0</v>
      </c>
    </row>
    <row r="172" spans="1:6">
      <c r="A172" s="33">
        <v>170</v>
      </c>
      <c r="B172" s="33" t="s">
        <v>535</v>
      </c>
      <c r="C172" s="32">
        <v>1200</v>
      </c>
      <c r="D172" s="31">
        <v>1325</v>
      </c>
      <c r="E172" s="30">
        <v>0</v>
      </c>
      <c r="F172" s="30">
        <f t="shared" si="6"/>
        <v>0</v>
      </c>
    </row>
    <row r="173" spans="1:6">
      <c r="A173" s="33">
        <v>171</v>
      </c>
      <c r="B173" s="33" t="s">
        <v>534</v>
      </c>
      <c r="C173" s="32">
        <v>1</v>
      </c>
      <c r="D173" s="31">
        <v>2985168</v>
      </c>
      <c r="E173" s="30">
        <v>0</v>
      </c>
      <c r="F173" s="30">
        <f t="shared" si="6"/>
        <v>0</v>
      </c>
    </row>
    <row r="174" spans="1:6">
      <c r="A174" s="33">
        <v>172</v>
      </c>
      <c r="B174" s="33" t="s">
        <v>533</v>
      </c>
      <c r="C174" s="32">
        <v>2</v>
      </c>
      <c r="D174" s="31">
        <v>1497585</v>
      </c>
      <c r="E174" s="30">
        <v>0</v>
      </c>
      <c r="F174" s="30">
        <f t="shared" si="6"/>
        <v>0</v>
      </c>
    </row>
    <row r="175" spans="1:6" ht="25.5">
      <c r="A175" s="33">
        <v>173</v>
      </c>
      <c r="B175" s="33" t="s">
        <v>532</v>
      </c>
      <c r="C175" s="32">
        <v>300</v>
      </c>
      <c r="D175" s="31">
        <v>8773</v>
      </c>
      <c r="E175" s="30">
        <v>0</v>
      </c>
      <c r="F175" s="30">
        <f t="shared" si="6"/>
        <v>0</v>
      </c>
    </row>
    <row r="176" spans="1:6">
      <c r="A176" s="33">
        <v>174</v>
      </c>
      <c r="B176" s="33" t="s">
        <v>531</v>
      </c>
      <c r="C176" s="32">
        <v>30</v>
      </c>
      <c r="D176" s="31">
        <v>4444</v>
      </c>
      <c r="E176" s="30">
        <v>0</v>
      </c>
      <c r="F176" s="30">
        <f t="shared" si="6"/>
        <v>0</v>
      </c>
    </row>
    <row r="177" spans="1:6">
      <c r="A177" s="33">
        <v>175</v>
      </c>
      <c r="B177" s="33" t="s">
        <v>530</v>
      </c>
      <c r="C177" s="32">
        <v>15</v>
      </c>
      <c r="D177" s="31">
        <v>59456</v>
      </c>
      <c r="E177" s="30">
        <v>0</v>
      </c>
      <c r="F177" s="30">
        <f t="shared" si="6"/>
        <v>0</v>
      </c>
    </row>
    <row r="178" spans="1:6">
      <c r="A178" s="33">
        <v>176</v>
      </c>
      <c r="B178" s="33" t="s">
        <v>529</v>
      </c>
      <c r="C178" s="32">
        <v>3000</v>
      </c>
      <c r="D178" s="31">
        <v>6699</v>
      </c>
      <c r="E178" s="30">
        <v>0</v>
      </c>
      <c r="F178" s="30">
        <f t="shared" si="6"/>
        <v>0</v>
      </c>
    </row>
    <row r="179" spans="1:6" ht="25.5">
      <c r="A179" s="33">
        <v>177</v>
      </c>
      <c r="B179" s="33" t="s">
        <v>528</v>
      </c>
      <c r="C179" s="32">
        <v>20</v>
      </c>
      <c r="D179" s="31">
        <v>58500</v>
      </c>
      <c r="E179" s="30">
        <v>0</v>
      </c>
      <c r="F179" s="30">
        <f t="shared" si="6"/>
        <v>0</v>
      </c>
    </row>
    <row r="180" spans="1:6">
      <c r="A180" s="33">
        <v>178</v>
      </c>
      <c r="B180" s="33" t="s">
        <v>527</v>
      </c>
      <c r="C180" s="32">
        <v>2</v>
      </c>
      <c r="D180" s="31">
        <v>48750</v>
      </c>
      <c r="E180" s="30">
        <v>0</v>
      </c>
      <c r="F180" s="30">
        <f t="shared" si="6"/>
        <v>0</v>
      </c>
    </row>
    <row r="181" spans="1:6">
      <c r="A181" s="33">
        <v>179</v>
      </c>
      <c r="B181" s="33" t="s">
        <v>526</v>
      </c>
      <c r="C181" s="32">
        <v>2000</v>
      </c>
      <c r="D181" s="31">
        <v>34</v>
      </c>
      <c r="E181" s="30">
        <v>0</v>
      </c>
      <c r="F181" s="30">
        <f t="shared" si="6"/>
        <v>0</v>
      </c>
    </row>
    <row r="182" spans="1:6" ht="25.5">
      <c r="A182" s="33">
        <v>180</v>
      </c>
      <c r="B182" s="33" t="s">
        <v>525</v>
      </c>
      <c r="C182" s="32">
        <v>5</v>
      </c>
      <c r="D182" s="31">
        <v>5963</v>
      </c>
      <c r="E182" s="30">
        <v>0</v>
      </c>
      <c r="F182" s="30">
        <f t="shared" si="6"/>
        <v>0</v>
      </c>
    </row>
    <row r="183" spans="1:6">
      <c r="A183" s="33">
        <v>181</v>
      </c>
      <c r="B183" s="33" t="s">
        <v>524</v>
      </c>
      <c r="C183" s="32">
        <v>600</v>
      </c>
      <c r="D183" s="31">
        <v>11114</v>
      </c>
      <c r="E183" s="30">
        <v>0</v>
      </c>
      <c r="F183" s="30">
        <f t="shared" si="6"/>
        <v>0</v>
      </c>
    </row>
    <row r="184" spans="1:6">
      <c r="A184" s="33">
        <v>182</v>
      </c>
      <c r="B184" s="33" t="s">
        <v>523</v>
      </c>
      <c r="C184" s="32">
        <v>3200</v>
      </c>
      <c r="D184" s="31">
        <v>168</v>
      </c>
      <c r="E184" s="30">
        <v>0</v>
      </c>
      <c r="F184" s="30">
        <f t="shared" si="6"/>
        <v>0</v>
      </c>
    </row>
    <row r="185" spans="1:6">
      <c r="A185" s="33">
        <v>183</v>
      </c>
      <c r="B185" s="33" t="s">
        <v>522</v>
      </c>
      <c r="C185" s="32">
        <v>30</v>
      </c>
      <c r="D185" s="31">
        <v>6585</v>
      </c>
      <c r="E185" s="30">
        <v>0</v>
      </c>
      <c r="F185" s="30">
        <f t="shared" si="6"/>
        <v>0</v>
      </c>
    </row>
    <row r="186" spans="1:6" ht="38.25">
      <c r="A186" s="33">
        <v>184</v>
      </c>
      <c r="B186" s="33" t="s">
        <v>521</v>
      </c>
      <c r="C186" s="32">
        <v>20</v>
      </c>
      <c r="D186" s="31">
        <v>10700</v>
      </c>
      <c r="E186" s="30">
        <v>0</v>
      </c>
      <c r="F186" s="30">
        <f t="shared" si="6"/>
        <v>0</v>
      </c>
    </row>
    <row r="187" spans="1:6" ht="25.5">
      <c r="A187" s="33">
        <v>185</v>
      </c>
      <c r="B187" s="33" t="s">
        <v>520</v>
      </c>
      <c r="C187" s="32">
        <v>200</v>
      </c>
      <c r="D187" s="31">
        <v>898</v>
      </c>
      <c r="E187" s="30">
        <v>0</v>
      </c>
      <c r="F187" s="30">
        <f t="shared" si="6"/>
        <v>0</v>
      </c>
    </row>
    <row r="188" spans="1:6">
      <c r="A188" s="33">
        <v>186</v>
      </c>
      <c r="B188" s="33" t="s">
        <v>519</v>
      </c>
      <c r="C188" s="32">
        <v>5</v>
      </c>
      <c r="D188" s="31">
        <v>292342</v>
      </c>
      <c r="E188" s="30">
        <v>0</v>
      </c>
      <c r="F188" s="30">
        <f t="shared" si="6"/>
        <v>0</v>
      </c>
    </row>
    <row r="189" spans="1:6">
      <c r="A189" s="33">
        <v>187</v>
      </c>
      <c r="B189" s="33" t="s">
        <v>518</v>
      </c>
      <c r="C189" s="32">
        <v>3500</v>
      </c>
      <c r="D189" s="31">
        <v>2569</v>
      </c>
      <c r="E189" s="35">
        <v>1900</v>
      </c>
      <c r="F189" s="34">
        <f>+C189*E189</f>
        <v>6650000</v>
      </c>
    </row>
    <row r="190" spans="1:6">
      <c r="A190" s="33">
        <v>188</v>
      </c>
      <c r="B190" s="33" t="s">
        <v>517</v>
      </c>
      <c r="C190" s="32">
        <v>50</v>
      </c>
      <c r="D190" s="31">
        <v>32143</v>
      </c>
      <c r="E190" s="30">
        <v>0</v>
      </c>
      <c r="F190" s="30">
        <f t="shared" ref="F190:F203" si="7">+E190*C190</f>
        <v>0</v>
      </c>
    </row>
    <row r="191" spans="1:6">
      <c r="A191" s="33">
        <v>189</v>
      </c>
      <c r="B191" s="33" t="s">
        <v>516</v>
      </c>
      <c r="C191" s="32">
        <v>550</v>
      </c>
      <c r="D191" s="31">
        <v>265</v>
      </c>
      <c r="E191" s="30">
        <v>0</v>
      </c>
      <c r="F191" s="30">
        <f t="shared" si="7"/>
        <v>0</v>
      </c>
    </row>
    <row r="192" spans="1:6">
      <c r="A192" s="33">
        <v>190</v>
      </c>
      <c r="B192" s="33" t="s">
        <v>515</v>
      </c>
      <c r="C192" s="32">
        <v>20</v>
      </c>
      <c r="D192" s="31">
        <v>5946</v>
      </c>
      <c r="E192" s="30">
        <v>0</v>
      </c>
      <c r="F192" s="30">
        <f t="shared" si="7"/>
        <v>0</v>
      </c>
    </row>
    <row r="193" spans="1:6">
      <c r="A193" s="33">
        <v>191</v>
      </c>
      <c r="B193" s="33" t="s">
        <v>514</v>
      </c>
      <c r="C193" s="32">
        <v>420</v>
      </c>
      <c r="D193" s="31">
        <v>1295</v>
      </c>
      <c r="E193" s="30">
        <v>0</v>
      </c>
      <c r="F193" s="30">
        <f t="shared" si="7"/>
        <v>0</v>
      </c>
    </row>
    <row r="194" spans="1:6">
      <c r="A194" s="33">
        <v>192</v>
      </c>
      <c r="B194" s="33" t="s">
        <v>513</v>
      </c>
      <c r="C194" s="32">
        <v>50</v>
      </c>
      <c r="D194" s="31">
        <v>3718</v>
      </c>
      <c r="E194" s="30">
        <v>0</v>
      </c>
      <c r="F194" s="30">
        <f t="shared" si="7"/>
        <v>0</v>
      </c>
    </row>
    <row r="195" spans="1:6">
      <c r="A195" s="33">
        <v>193</v>
      </c>
      <c r="B195" s="33" t="s">
        <v>512</v>
      </c>
      <c r="C195" s="32">
        <v>5</v>
      </c>
      <c r="D195" s="31">
        <v>11200</v>
      </c>
      <c r="E195" s="30">
        <v>0</v>
      </c>
      <c r="F195" s="30">
        <f t="shared" si="7"/>
        <v>0</v>
      </c>
    </row>
    <row r="196" spans="1:6">
      <c r="A196" s="33">
        <v>194</v>
      </c>
      <c r="B196" s="33" t="s">
        <v>511</v>
      </c>
      <c r="C196" s="32">
        <v>50</v>
      </c>
      <c r="D196" s="31">
        <v>2477</v>
      </c>
      <c r="E196" s="30">
        <v>0</v>
      </c>
      <c r="F196" s="30">
        <f t="shared" si="7"/>
        <v>0</v>
      </c>
    </row>
    <row r="197" spans="1:6">
      <c r="A197" s="33">
        <v>195</v>
      </c>
      <c r="B197" s="33" t="s">
        <v>510</v>
      </c>
      <c r="C197" s="32">
        <v>10</v>
      </c>
      <c r="D197" s="31">
        <v>1739</v>
      </c>
      <c r="E197" s="30">
        <v>0</v>
      </c>
      <c r="F197" s="30">
        <f t="shared" si="7"/>
        <v>0</v>
      </c>
    </row>
    <row r="198" spans="1:6">
      <c r="A198" s="33">
        <v>196</v>
      </c>
      <c r="B198" s="33" t="s">
        <v>509</v>
      </c>
      <c r="C198" s="32">
        <v>6</v>
      </c>
      <c r="D198" s="31">
        <v>1291549</v>
      </c>
      <c r="E198" s="30">
        <v>0</v>
      </c>
      <c r="F198" s="30">
        <f t="shared" si="7"/>
        <v>0</v>
      </c>
    </row>
    <row r="199" spans="1:6" ht="25.5">
      <c r="A199" s="33">
        <v>197</v>
      </c>
      <c r="B199" s="33" t="s">
        <v>508</v>
      </c>
      <c r="C199" s="32">
        <v>24</v>
      </c>
      <c r="D199" s="31">
        <v>8594</v>
      </c>
      <c r="E199" s="30">
        <v>0</v>
      </c>
      <c r="F199" s="30">
        <f t="shared" si="7"/>
        <v>0</v>
      </c>
    </row>
    <row r="200" spans="1:6">
      <c r="A200" s="33">
        <v>198</v>
      </c>
      <c r="B200" s="33" t="s">
        <v>507</v>
      </c>
      <c r="C200" s="32">
        <v>200</v>
      </c>
      <c r="D200" s="31">
        <v>4807</v>
      </c>
      <c r="E200" s="30">
        <v>0</v>
      </c>
      <c r="F200" s="30">
        <f t="shared" si="7"/>
        <v>0</v>
      </c>
    </row>
    <row r="201" spans="1:6">
      <c r="A201" s="33">
        <v>199</v>
      </c>
      <c r="B201" s="33" t="s">
        <v>506</v>
      </c>
      <c r="C201" s="32">
        <v>800</v>
      </c>
      <c r="D201" s="31">
        <v>54217</v>
      </c>
      <c r="E201" s="30">
        <v>0</v>
      </c>
      <c r="F201" s="30">
        <f t="shared" si="7"/>
        <v>0</v>
      </c>
    </row>
    <row r="202" spans="1:6">
      <c r="A202" s="33">
        <v>200</v>
      </c>
      <c r="B202" s="33" t="s">
        <v>505</v>
      </c>
      <c r="C202" s="32">
        <v>50</v>
      </c>
      <c r="D202" s="31">
        <v>27000</v>
      </c>
      <c r="E202" s="30">
        <v>0</v>
      </c>
      <c r="F202" s="30">
        <f t="shared" si="7"/>
        <v>0</v>
      </c>
    </row>
    <row r="203" spans="1:6">
      <c r="A203" s="33">
        <v>201</v>
      </c>
      <c r="B203" s="33" t="s">
        <v>504</v>
      </c>
      <c r="C203" s="32">
        <v>50</v>
      </c>
      <c r="D203" s="31">
        <v>300</v>
      </c>
      <c r="E203" s="30">
        <v>0</v>
      </c>
      <c r="F203" s="30">
        <f t="shared" si="7"/>
        <v>0</v>
      </c>
    </row>
    <row r="204" spans="1:6">
      <c r="A204" s="33">
        <v>202</v>
      </c>
      <c r="B204" s="33" t="s">
        <v>503</v>
      </c>
      <c r="C204" s="32">
        <v>80</v>
      </c>
      <c r="D204" s="31">
        <v>9246</v>
      </c>
      <c r="E204" s="35">
        <v>9240</v>
      </c>
      <c r="F204" s="34">
        <f>+C204*E204</f>
        <v>739200</v>
      </c>
    </row>
    <row r="205" spans="1:6">
      <c r="A205" s="33">
        <v>203</v>
      </c>
      <c r="B205" s="33" t="s">
        <v>502</v>
      </c>
      <c r="C205" s="32">
        <v>1100</v>
      </c>
      <c r="D205" s="31">
        <v>743</v>
      </c>
      <c r="E205" s="30">
        <v>0</v>
      </c>
      <c r="F205" s="30">
        <f t="shared" ref="F205:F210" si="8">+E205*C205</f>
        <v>0</v>
      </c>
    </row>
    <row r="206" spans="1:6" ht="25.5">
      <c r="A206" s="33">
        <v>204</v>
      </c>
      <c r="B206" s="33" t="s">
        <v>501</v>
      </c>
      <c r="C206" s="32">
        <v>50</v>
      </c>
      <c r="D206" s="31">
        <v>1827</v>
      </c>
      <c r="E206" s="30">
        <v>0</v>
      </c>
      <c r="F206" s="30">
        <f t="shared" si="8"/>
        <v>0</v>
      </c>
    </row>
    <row r="207" spans="1:6">
      <c r="A207" s="33">
        <v>205</v>
      </c>
      <c r="B207" s="33" t="s">
        <v>500</v>
      </c>
      <c r="C207" s="32">
        <v>2200</v>
      </c>
      <c r="D207" s="31">
        <v>658</v>
      </c>
      <c r="E207" s="30">
        <v>0</v>
      </c>
      <c r="F207" s="30">
        <f t="shared" si="8"/>
        <v>0</v>
      </c>
    </row>
    <row r="208" spans="1:6">
      <c r="A208" s="33">
        <v>206</v>
      </c>
      <c r="B208" s="33" t="s">
        <v>499</v>
      </c>
      <c r="C208" s="32">
        <v>180</v>
      </c>
      <c r="D208" s="31">
        <v>13120</v>
      </c>
      <c r="E208" s="30">
        <v>0</v>
      </c>
      <c r="F208" s="30">
        <f t="shared" si="8"/>
        <v>0</v>
      </c>
    </row>
    <row r="209" spans="1:6" ht="25.5">
      <c r="A209" s="33">
        <v>207</v>
      </c>
      <c r="B209" s="33" t="s">
        <v>498</v>
      </c>
      <c r="C209" s="32">
        <v>60</v>
      </c>
      <c r="D209" s="31">
        <v>25612</v>
      </c>
      <c r="E209" s="30">
        <v>0</v>
      </c>
      <c r="F209" s="30">
        <f t="shared" si="8"/>
        <v>0</v>
      </c>
    </row>
    <row r="210" spans="1:6" ht="25.5">
      <c r="A210" s="33">
        <v>208</v>
      </c>
      <c r="B210" s="33" t="s">
        <v>497</v>
      </c>
      <c r="C210" s="32">
        <v>100</v>
      </c>
      <c r="D210" s="31">
        <v>25314</v>
      </c>
      <c r="E210" s="30">
        <v>0</v>
      </c>
      <c r="F210" s="30">
        <f t="shared" si="8"/>
        <v>0</v>
      </c>
    </row>
    <row r="211" spans="1:6">
      <c r="F211" s="29">
        <f>SUM(F3:F210)</f>
        <v>95821200</v>
      </c>
    </row>
  </sheetData>
  <autoFilter ref="A2:F21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Matriz</vt:lpstr>
      <vt:lpstr>Discolmedica</vt:lpstr>
      <vt:lpstr>Disprofarma</vt:lpstr>
      <vt:lpstr>Intercomercial</vt:lpstr>
      <vt:lpstr>Discolmedica!Títulos_a_imprimir</vt:lpstr>
      <vt:lpstr>Matriz!Títulos_a_imprimir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Juridica</cp:lastModifiedBy>
  <cp:lastPrinted>2020-08-18T22:24:44Z</cp:lastPrinted>
  <dcterms:created xsi:type="dcterms:W3CDTF">2018-11-17T16:10:19Z</dcterms:created>
  <dcterms:modified xsi:type="dcterms:W3CDTF">2021-09-23T23:55:23Z</dcterms:modified>
</cp:coreProperties>
</file>