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filterPrivacy="1"/>
  <xr:revisionPtr revIDLastSave="0" documentId="13_ncr:1_{B13C2549-7AAB-4A2B-90B0-E9C13F133466}" xr6:coauthVersionLast="40" xr6:coauthVersionMax="40" xr10:uidLastSave="{00000000-0000-0000-0000-000000000000}"/>
  <bookViews>
    <workbookView xWindow="0" yWindow="0" windowWidth="22260" windowHeight="12645" xr2:uid="{00000000-000D-0000-FFFF-FFFF00000000}"/>
  </bookViews>
  <sheets>
    <sheet name="Matriz" sheetId="4" r:id="rId1"/>
    <sheet name="Intercomercial" sheetId="3" r:id="rId2"/>
    <sheet name="Discolmedica" sheetId="2" r:id="rId3"/>
  </sheets>
  <definedNames>
    <definedName name="_xlnm._FilterDatabase" localSheetId="2" hidden="1">Discolmedica!$A$1:$I$120</definedName>
    <definedName name="_xlnm._FilterDatabase" localSheetId="1" hidden="1">Intercomercial!$A$1:$DL$121</definedName>
    <definedName name="_xlnm._FilterDatabase" localSheetId="0" hidden="1">Matriz!$N$2:$U$2</definedName>
    <definedName name="_xlnm.Print_Titles" localSheetId="2">Discolmedica!$1:$1</definedName>
    <definedName name="_xlnm.Print_Titles" localSheetId="0">Matriz!$1:$2</definedName>
    <definedName name="Z_6E8D61A9_A67C_4D6C_AE11_A58D640FD6F3_.wvu.FilterData" localSheetId="2" hidden="1">Discolmedica!$A$1:$I$120</definedName>
    <definedName name="Z_6E8D61A9_A67C_4D6C_AE11_A58D640FD6F3_.wvu.FilterData" localSheetId="0" hidden="1">Matriz!$A$2:$E$121</definedName>
    <definedName name="Z_D698138F_31AD_40D4_9282_9C75F4F6BC23_.wvu.FilterData" localSheetId="2" hidden="1">Discolmedica!$A$1:$I$1</definedName>
    <definedName name="Z_D698138F_31AD_40D4_9282_9C75F4F6BC23_.wvu.FilterData" localSheetId="0" hidden="1">Matriz!$A$2:$E$2</definedName>
    <definedName name="Z_D9EDC067_55E7_40CB_9E63_F5C1E21008DA_.wvu.FilterData" localSheetId="2" hidden="1">Discolmedica!$A$1:$I$120</definedName>
    <definedName name="Z_D9EDC067_55E7_40CB_9E63_F5C1E21008DA_.wvu.FilterData" localSheetId="0" hidden="1">Matriz!$A$2:$E$121</definedName>
    <definedName name="Z_E4AA4043_497C_4F50_8E22_6269F4D24A77_.wvu.FilterData" localSheetId="2" hidden="1">Discolmedica!$A$1:$I$1</definedName>
    <definedName name="Z_E4AA4043_497C_4F50_8E22_6269F4D24A77_.wvu.FilterData" localSheetId="0" hidden="1">Matriz!$A$2:$E$2</definedName>
    <definedName name="Z_E4AA4043_497C_4F50_8E22_6269F4D24A77_.wvu.PrintTitles" localSheetId="2" hidden="1">Discolmedica!$1:$1</definedName>
    <definedName name="Z_E4AA4043_497C_4F50_8E22_6269F4D24A77_.wvu.PrintTitles" localSheetId="0" hidden="1">Matriz!$1:$2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21" i="4" l="1"/>
  <c r="Q121" i="4"/>
  <c r="R120" i="4"/>
  <c r="Q120" i="4"/>
  <c r="S120" i="4" s="1"/>
  <c r="R118" i="4"/>
  <c r="Q118" i="4"/>
  <c r="R117" i="4"/>
  <c r="R116" i="4"/>
  <c r="R110" i="4"/>
  <c r="R104" i="4"/>
  <c r="R99" i="4"/>
  <c r="R98" i="4"/>
  <c r="R97" i="4"/>
  <c r="Q97" i="4"/>
  <c r="R96" i="4"/>
  <c r="R95" i="4"/>
  <c r="Q95" i="4"/>
  <c r="R93" i="4"/>
  <c r="R90" i="4"/>
  <c r="R88" i="4"/>
  <c r="R87" i="4"/>
  <c r="R86" i="4"/>
  <c r="Q86" i="4"/>
  <c r="R85" i="4"/>
  <c r="R84" i="4"/>
  <c r="Q84" i="4"/>
  <c r="Q83" i="4"/>
  <c r="Q82" i="4"/>
  <c r="Q81" i="4"/>
  <c r="Q80" i="4"/>
  <c r="Q79" i="4"/>
  <c r="Q78" i="4"/>
  <c r="R68" i="4"/>
  <c r="Q68" i="4"/>
  <c r="R66" i="4"/>
  <c r="Q65" i="4"/>
  <c r="Q64" i="4"/>
  <c r="R63" i="4"/>
  <c r="Q63" i="4"/>
  <c r="R60" i="4"/>
  <c r="Q60" i="4"/>
  <c r="R59" i="4"/>
  <c r="Q59" i="4"/>
  <c r="R58" i="4"/>
  <c r="R57" i="4"/>
  <c r="R56" i="4"/>
  <c r="R51" i="4"/>
  <c r="R50" i="4"/>
  <c r="Q50" i="4"/>
  <c r="R47" i="4"/>
  <c r="Q47" i="4"/>
  <c r="R46" i="4"/>
  <c r="R36" i="4"/>
  <c r="Q36" i="4"/>
  <c r="Q35" i="4"/>
  <c r="Q34" i="4"/>
  <c r="Q33" i="4"/>
  <c r="R32" i="4"/>
  <c r="Q32" i="4"/>
  <c r="R31" i="4"/>
  <c r="Q27" i="4"/>
  <c r="R26" i="4"/>
  <c r="R25" i="4"/>
  <c r="Q25" i="4"/>
  <c r="R24" i="4"/>
  <c r="Q24" i="4"/>
  <c r="R23" i="4"/>
  <c r="Q23" i="4"/>
  <c r="S23" i="4" s="1"/>
  <c r="Q22" i="4"/>
  <c r="Q17" i="4"/>
  <c r="Q15" i="4"/>
  <c r="Q14" i="4"/>
  <c r="R10" i="4"/>
  <c r="Q10" i="4"/>
  <c r="R9" i="4"/>
  <c r="Q9" i="4"/>
  <c r="R8" i="4"/>
  <c r="Q8" i="4"/>
  <c r="R4" i="4"/>
  <c r="Q4" i="4"/>
  <c r="G121" i="4"/>
  <c r="F121" i="4"/>
  <c r="G120" i="4"/>
  <c r="F120" i="4"/>
  <c r="G119" i="4"/>
  <c r="F119" i="4"/>
  <c r="G118" i="4"/>
  <c r="F118" i="4"/>
  <c r="G117" i="4"/>
  <c r="F117" i="4"/>
  <c r="G116" i="4"/>
  <c r="F116" i="4"/>
  <c r="G115" i="4"/>
  <c r="F115" i="4"/>
  <c r="G114" i="4"/>
  <c r="F114" i="4"/>
  <c r="G113" i="4"/>
  <c r="F113" i="4"/>
  <c r="G112" i="4"/>
  <c r="F112" i="4"/>
  <c r="G111" i="4"/>
  <c r="F111" i="4"/>
  <c r="G110" i="4"/>
  <c r="F110" i="4"/>
  <c r="G109" i="4"/>
  <c r="F109" i="4"/>
  <c r="G108" i="4"/>
  <c r="F108" i="4"/>
  <c r="G107" i="4"/>
  <c r="F107" i="4"/>
  <c r="G106" i="4"/>
  <c r="F106" i="4"/>
  <c r="G105" i="4"/>
  <c r="F105" i="4"/>
  <c r="G104" i="4"/>
  <c r="F104" i="4"/>
  <c r="G103" i="4"/>
  <c r="F103" i="4"/>
  <c r="G102" i="4"/>
  <c r="F102" i="4"/>
  <c r="G101" i="4"/>
  <c r="F101" i="4"/>
  <c r="G100" i="4"/>
  <c r="F100" i="4"/>
  <c r="G99" i="4"/>
  <c r="F99" i="4"/>
  <c r="G98" i="4"/>
  <c r="F98" i="4"/>
  <c r="G97" i="4"/>
  <c r="F97" i="4"/>
  <c r="G96" i="4"/>
  <c r="F96" i="4"/>
  <c r="G95" i="4"/>
  <c r="F95" i="4"/>
  <c r="G94" i="4"/>
  <c r="F94" i="4"/>
  <c r="G93" i="4"/>
  <c r="F93" i="4"/>
  <c r="G92" i="4"/>
  <c r="F92" i="4"/>
  <c r="G91" i="4"/>
  <c r="F91" i="4"/>
  <c r="G90" i="4"/>
  <c r="F90" i="4"/>
  <c r="G89" i="4"/>
  <c r="F89" i="4"/>
  <c r="G88" i="4"/>
  <c r="F88" i="4"/>
  <c r="G87" i="4"/>
  <c r="F87" i="4"/>
  <c r="G86" i="4"/>
  <c r="F86" i="4"/>
  <c r="G85" i="4"/>
  <c r="F85" i="4"/>
  <c r="G84" i="4"/>
  <c r="F84" i="4"/>
  <c r="G83" i="4"/>
  <c r="F83" i="4"/>
  <c r="G82" i="4"/>
  <c r="F82" i="4"/>
  <c r="G81" i="4"/>
  <c r="F81" i="4"/>
  <c r="G80" i="4"/>
  <c r="F80" i="4"/>
  <c r="G79" i="4"/>
  <c r="F79" i="4"/>
  <c r="G78" i="4"/>
  <c r="F78" i="4"/>
  <c r="G77" i="4"/>
  <c r="F77" i="4"/>
  <c r="G76" i="4"/>
  <c r="F76" i="4"/>
  <c r="G75" i="4"/>
  <c r="F75" i="4"/>
  <c r="G74" i="4"/>
  <c r="F74" i="4"/>
  <c r="G73" i="4"/>
  <c r="F73" i="4"/>
  <c r="G72" i="4"/>
  <c r="F72" i="4"/>
  <c r="G71" i="4"/>
  <c r="F71" i="4"/>
  <c r="G70" i="4"/>
  <c r="F70" i="4"/>
  <c r="G69" i="4"/>
  <c r="F69" i="4"/>
  <c r="G68" i="4"/>
  <c r="F68" i="4"/>
  <c r="G67" i="4"/>
  <c r="F67" i="4"/>
  <c r="G66" i="4"/>
  <c r="F66" i="4"/>
  <c r="G65" i="4"/>
  <c r="F65" i="4"/>
  <c r="G64" i="4"/>
  <c r="F64" i="4"/>
  <c r="G63" i="4"/>
  <c r="F63" i="4"/>
  <c r="G62" i="4"/>
  <c r="F62" i="4"/>
  <c r="G61" i="4"/>
  <c r="F61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52" i="4"/>
  <c r="F52" i="4"/>
  <c r="G51" i="4"/>
  <c r="F51" i="4"/>
  <c r="G50" i="4"/>
  <c r="F50" i="4"/>
  <c r="G49" i="4"/>
  <c r="F49" i="4"/>
  <c r="G48" i="4"/>
  <c r="F48" i="4"/>
  <c r="G47" i="4"/>
  <c r="F47" i="4"/>
  <c r="G46" i="4"/>
  <c r="F46" i="4"/>
  <c r="G45" i="4"/>
  <c r="F45" i="4"/>
  <c r="G44" i="4"/>
  <c r="F44" i="4"/>
  <c r="G43" i="4"/>
  <c r="F43" i="4"/>
  <c r="G42" i="4"/>
  <c r="F42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30" i="4"/>
  <c r="F30" i="4"/>
  <c r="G29" i="4"/>
  <c r="F29" i="4"/>
  <c r="G28" i="4"/>
  <c r="F28" i="4"/>
  <c r="G27" i="4"/>
  <c r="F27" i="4"/>
  <c r="G26" i="4"/>
  <c r="F26" i="4"/>
  <c r="G25" i="4"/>
  <c r="F25" i="4"/>
  <c r="G24" i="4"/>
  <c r="F24" i="4"/>
  <c r="G23" i="4"/>
  <c r="F23" i="4"/>
  <c r="G22" i="4"/>
  <c r="F22" i="4"/>
  <c r="G21" i="4"/>
  <c r="F21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F5" i="4"/>
  <c r="G4" i="4"/>
  <c r="F4" i="4"/>
  <c r="G3" i="4"/>
  <c r="F3" i="4"/>
  <c r="S60" i="4" l="1"/>
  <c r="S95" i="4"/>
  <c r="S10" i="4"/>
  <c r="S25" i="4"/>
  <c r="S59" i="4"/>
  <c r="S24" i="4"/>
  <c r="S36" i="4"/>
  <c r="S68" i="4"/>
  <c r="S32" i="4"/>
  <c r="S63" i="4"/>
  <c r="S84" i="4"/>
  <c r="S47" i="4"/>
  <c r="S50" i="4"/>
  <c r="S4" i="4"/>
  <c r="S8" i="4"/>
  <c r="S9" i="4"/>
  <c r="S86" i="4"/>
  <c r="S97" i="4"/>
  <c r="S121" i="4"/>
  <c r="S118" i="4"/>
  <c r="H29" i="4"/>
  <c r="H52" i="4"/>
  <c r="H56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I3" i="4" a="1"/>
  <c r="I3" i="4" s="1"/>
  <c r="J3" i="4" s="1"/>
  <c r="I5" i="4" a="1"/>
  <c r="I5" i="4" s="1"/>
  <c r="J5" i="4" s="1"/>
  <c r="I9" i="4" a="1"/>
  <c r="I9" i="4" s="1"/>
  <c r="J9" i="4" s="1"/>
  <c r="I13" i="4" a="1"/>
  <c r="I13" i="4" s="1"/>
  <c r="J13" i="4" s="1"/>
  <c r="I17" i="4" a="1"/>
  <c r="I17" i="4" s="1"/>
  <c r="J17" i="4" s="1"/>
  <c r="I21" i="4" a="1"/>
  <c r="I21" i="4" s="1"/>
  <c r="J21" i="4" s="1"/>
  <c r="I25" i="4" a="1"/>
  <c r="I25" i="4" s="1"/>
  <c r="J25" i="4" s="1"/>
  <c r="I29" i="4" a="1"/>
  <c r="I29" i="4" s="1"/>
  <c r="J29" i="4" s="1"/>
  <c r="I33" i="4" a="1"/>
  <c r="I33" i="4" s="1"/>
  <c r="J33" i="4" s="1"/>
  <c r="I37" i="4" a="1"/>
  <c r="I37" i="4" s="1"/>
  <c r="J37" i="4" s="1"/>
  <c r="I41" i="4" a="1"/>
  <c r="I41" i="4" s="1"/>
  <c r="J41" i="4" s="1"/>
  <c r="I45" i="4" a="1"/>
  <c r="I45" i="4" s="1"/>
  <c r="J45" i="4" s="1"/>
  <c r="I49" i="4" a="1"/>
  <c r="I49" i="4" s="1"/>
  <c r="I51" i="4" a="1"/>
  <c r="I51" i="4" s="1"/>
  <c r="J51" i="4" s="1"/>
  <c r="I53" i="4" a="1"/>
  <c r="I53" i="4" s="1"/>
  <c r="J53" i="4" s="1"/>
  <c r="I55" i="4" a="1"/>
  <c r="I55" i="4" s="1"/>
  <c r="K55" i="4" s="1"/>
  <c r="Q55" i="4" s="1"/>
  <c r="I57" i="4" a="1"/>
  <c r="I57" i="4" s="1"/>
  <c r="J57" i="4" s="1"/>
  <c r="I59" i="4" a="1"/>
  <c r="I59" i="4" s="1"/>
  <c r="J59" i="4" s="1"/>
  <c r="I61" i="4" a="1"/>
  <c r="I61" i="4" s="1"/>
  <c r="J61" i="4" s="1"/>
  <c r="I63" i="4" a="1"/>
  <c r="I63" i="4" s="1"/>
  <c r="J63" i="4" s="1"/>
  <c r="I65" i="4" a="1"/>
  <c r="I65" i="4" s="1"/>
  <c r="I67" i="4" a="1"/>
  <c r="I67" i="4" s="1"/>
  <c r="J67" i="4" s="1"/>
  <c r="I69" i="4" a="1"/>
  <c r="I69" i="4" s="1"/>
  <c r="J69" i="4" s="1"/>
  <c r="I71" i="4" a="1"/>
  <c r="I71" i="4" s="1"/>
  <c r="I73" i="4" a="1"/>
  <c r="I73" i="4" s="1"/>
  <c r="J73" i="4" s="1"/>
  <c r="I75" i="4" a="1"/>
  <c r="I75" i="4" s="1"/>
  <c r="I77" i="4" a="1"/>
  <c r="I77" i="4" s="1"/>
  <c r="J77" i="4" s="1"/>
  <c r="I79" i="4" a="1"/>
  <c r="I79" i="4" s="1"/>
  <c r="I81" i="4" a="1"/>
  <c r="I81" i="4" s="1"/>
  <c r="J81" i="4" s="1"/>
  <c r="I83" i="4" a="1"/>
  <c r="I83" i="4" s="1"/>
  <c r="I85" i="4" a="1"/>
  <c r="I85" i="4" s="1"/>
  <c r="J85" i="4" s="1"/>
  <c r="I87" i="4" a="1"/>
  <c r="I87" i="4" s="1"/>
  <c r="J87" i="4" s="1"/>
  <c r="I89" i="4" a="1"/>
  <c r="I89" i="4" s="1"/>
  <c r="J89" i="4" s="1"/>
  <c r="I91" i="4" a="1"/>
  <c r="I91" i="4" s="1"/>
  <c r="J91" i="4" s="1"/>
  <c r="I93" i="4" a="1"/>
  <c r="I93" i="4" s="1"/>
  <c r="J93" i="4" s="1"/>
  <c r="I95" i="4" a="1"/>
  <c r="I95" i="4" s="1"/>
  <c r="J95" i="4" s="1"/>
  <c r="I97" i="4" a="1"/>
  <c r="I97" i="4" s="1"/>
  <c r="J97" i="4" s="1"/>
  <c r="I99" i="4" a="1"/>
  <c r="I99" i="4" s="1"/>
  <c r="J99" i="4" s="1"/>
  <c r="I101" i="4" a="1"/>
  <c r="I101" i="4" s="1"/>
  <c r="J101" i="4" s="1"/>
  <c r="I103" i="4" a="1"/>
  <c r="I103" i="4" s="1"/>
  <c r="I105" i="4" a="1"/>
  <c r="I105" i="4" s="1"/>
  <c r="J105" i="4" s="1"/>
  <c r="H107" i="4"/>
  <c r="I109" i="4" a="1"/>
  <c r="I109" i="4" s="1"/>
  <c r="J109" i="4" s="1"/>
  <c r="I111" i="4" a="1"/>
  <c r="I111" i="4" s="1"/>
  <c r="J111" i="4" s="1"/>
  <c r="I113" i="4" a="1"/>
  <c r="I113" i="4" s="1"/>
  <c r="I115" i="4" a="1"/>
  <c r="I115" i="4" s="1"/>
  <c r="J115" i="4" s="1"/>
  <c r="I117" i="4" a="1"/>
  <c r="I117" i="4" s="1"/>
  <c r="J117" i="4" s="1"/>
  <c r="I119" i="4" a="1"/>
  <c r="I119" i="4" s="1"/>
  <c r="J119" i="4" s="1"/>
  <c r="I121" i="4" a="1"/>
  <c r="I121" i="4" s="1"/>
  <c r="J121" i="4" s="1"/>
  <c r="H13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I104" i="4" a="1"/>
  <c r="I104" i="4" s="1"/>
  <c r="J104" i="4" s="1"/>
  <c r="H106" i="4"/>
  <c r="H110" i="4"/>
  <c r="I112" i="4" a="1"/>
  <c r="I112" i="4" s="1"/>
  <c r="J112" i="4" s="1"/>
  <c r="H114" i="4"/>
  <c r="H118" i="4"/>
  <c r="I120" i="4" a="1"/>
  <c r="I120" i="4" s="1"/>
  <c r="J120" i="4" s="1"/>
  <c r="H45" i="4"/>
  <c r="I107" i="4" a="1"/>
  <c r="I107" i="4" s="1"/>
  <c r="J107" i="4" s="1"/>
  <c r="I7" i="4" a="1"/>
  <c r="I7" i="4" s="1"/>
  <c r="J7" i="4" s="1"/>
  <c r="H7" i="4"/>
  <c r="I15" i="4" a="1"/>
  <c r="I15" i="4" s="1"/>
  <c r="J15" i="4" s="1"/>
  <c r="H15" i="4"/>
  <c r="I23" i="4" a="1"/>
  <c r="I23" i="4" s="1"/>
  <c r="J23" i="4" s="1"/>
  <c r="H23" i="4"/>
  <c r="I31" i="4" a="1"/>
  <c r="I31" i="4" s="1"/>
  <c r="J31" i="4" s="1"/>
  <c r="H31" i="4"/>
  <c r="I39" i="4" a="1"/>
  <c r="I39" i="4" s="1"/>
  <c r="H39" i="4"/>
  <c r="H119" i="4"/>
  <c r="H115" i="4"/>
  <c r="H111" i="4"/>
  <c r="H103" i="4"/>
  <c r="H99" i="4"/>
  <c r="H95" i="4"/>
  <c r="H91" i="4"/>
  <c r="H87" i="4"/>
  <c r="H83" i="4"/>
  <c r="H79" i="4"/>
  <c r="H75" i="4"/>
  <c r="H71" i="4"/>
  <c r="H67" i="4"/>
  <c r="H63" i="4"/>
  <c r="H59" i="4"/>
  <c r="H55" i="4"/>
  <c r="H51" i="4"/>
  <c r="H41" i="4"/>
  <c r="H25" i="4"/>
  <c r="H9" i="4"/>
  <c r="I11" i="4" a="1"/>
  <c r="I11" i="4" s="1"/>
  <c r="J11" i="4" s="1"/>
  <c r="H11" i="4"/>
  <c r="I19" i="4" a="1"/>
  <c r="I19" i="4" s="1"/>
  <c r="J19" i="4" s="1"/>
  <c r="H19" i="4"/>
  <c r="I27" i="4" a="1"/>
  <c r="I27" i="4" s="1"/>
  <c r="J27" i="4" s="1"/>
  <c r="H27" i="4"/>
  <c r="I35" i="4" a="1"/>
  <c r="I35" i="4" s="1"/>
  <c r="J35" i="4" s="1"/>
  <c r="H35" i="4"/>
  <c r="I43" i="4" a="1"/>
  <c r="I43" i="4" s="1"/>
  <c r="H43" i="4"/>
  <c r="I47" i="4" a="1"/>
  <c r="I47" i="4" s="1"/>
  <c r="J47" i="4" s="1"/>
  <c r="H47" i="4"/>
  <c r="H3" i="4"/>
  <c r="H37" i="4"/>
  <c r="H21" i="4"/>
  <c r="H5" i="4"/>
  <c r="I4" i="4" a="1"/>
  <c r="I4" i="4" s="1"/>
  <c r="J4" i="4" s="1"/>
  <c r="H4" i="4"/>
  <c r="I6" i="4" a="1"/>
  <c r="I6" i="4" s="1"/>
  <c r="J6" i="4" s="1"/>
  <c r="H6" i="4"/>
  <c r="I8" i="4" a="1"/>
  <c r="I8" i="4" s="1"/>
  <c r="J8" i="4" s="1"/>
  <c r="H8" i="4"/>
  <c r="H10" i="4"/>
  <c r="I10" i="4" a="1"/>
  <c r="I10" i="4" s="1"/>
  <c r="J10" i="4" s="1"/>
  <c r="I12" i="4" a="1"/>
  <c r="I12" i="4" s="1"/>
  <c r="J12" i="4" s="1"/>
  <c r="H12" i="4"/>
  <c r="I14" i="4" a="1"/>
  <c r="I14" i="4" s="1"/>
  <c r="J14" i="4" s="1"/>
  <c r="H14" i="4"/>
  <c r="I16" i="4" a="1"/>
  <c r="I16" i="4" s="1"/>
  <c r="J16" i="4" s="1"/>
  <c r="H16" i="4"/>
  <c r="H18" i="4"/>
  <c r="I18" i="4" a="1"/>
  <c r="I18" i="4" s="1"/>
  <c r="J18" i="4" s="1"/>
  <c r="I20" i="4" a="1"/>
  <c r="I20" i="4" s="1"/>
  <c r="J20" i="4" s="1"/>
  <c r="H20" i="4"/>
  <c r="I22" i="4" a="1"/>
  <c r="I22" i="4" s="1"/>
  <c r="J22" i="4" s="1"/>
  <c r="H22" i="4"/>
  <c r="I24" i="4" a="1"/>
  <c r="I24" i="4" s="1"/>
  <c r="J24" i="4" s="1"/>
  <c r="H24" i="4"/>
  <c r="H26" i="4"/>
  <c r="I26" i="4" a="1"/>
  <c r="I26" i="4" s="1"/>
  <c r="J26" i="4" s="1"/>
  <c r="I28" i="4" a="1"/>
  <c r="I28" i="4" s="1"/>
  <c r="J28" i="4" s="1"/>
  <c r="H28" i="4"/>
  <c r="I30" i="4" a="1"/>
  <c r="I30" i="4" s="1"/>
  <c r="J30" i="4" s="1"/>
  <c r="H30" i="4"/>
  <c r="I32" i="4" a="1"/>
  <c r="I32" i="4" s="1"/>
  <c r="J32" i="4" s="1"/>
  <c r="H32" i="4"/>
  <c r="H34" i="4"/>
  <c r="I34" i="4" a="1"/>
  <c r="I34" i="4" s="1"/>
  <c r="J34" i="4" s="1"/>
  <c r="I36" i="4" a="1"/>
  <c r="I36" i="4" s="1"/>
  <c r="J36" i="4" s="1"/>
  <c r="H36" i="4"/>
  <c r="I38" i="4" a="1"/>
  <c r="I38" i="4" s="1"/>
  <c r="J38" i="4" s="1"/>
  <c r="H38" i="4"/>
  <c r="I40" i="4" a="1"/>
  <c r="I40" i="4" s="1"/>
  <c r="J40" i="4" s="1"/>
  <c r="H40" i="4"/>
  <c r="H42" i="4"/>
  <c r="I42" i="4" a="1"/>
  <c r="I42" i="4" s="1"/>
  <c r="J42" i="4" s="1"/>
  <c r="I44" i="4" a="1"/>
  <c r="I44" i="4" s="1"/>
  <c r="J44" i="4" s="1"/>
  <c r="H44" i="4"/>
  <c r="I46" i="4" a="1"/>
  <c r="I46" i="4" s="1"/>
  <c r="J46" i="4" s="1"/>
  <c r="H46" i="4"/>
  <c r="I48" i="4" a="1"/>
  <c r="I48" i="4" s="1"/>
  <c r="J48" i="4" s="1"/>
  <c r="H48" i="4"/>
  <c r="I50" i="4" a="1"/>
  <c r="I50" i="4" s="1"/>
  <c r="J50" i="4" s="1"/>
  <c r="I52" i="4" a="1"/>
  <c r="I52" i="4" s="1"/>
  <c r="J52" i="4" s="1"/>
  <c r="I54" i="4" a="1"/>
  <c r="I54" i="4" s="1"/>
  <c r="J54" i="4" s="1"/>
  <c r="I56" i="4" a="1"/>
  <c r="I56" i="4" s="1"/>
  <c r="J56" i="4" s="1"/>
  <c r="I58" i="4" a="1"/>
  <c r="I58" i="4" s="1"/>
  <c r="J58" i="4" s="1"/>
  <c r="I60" i="4" a="1"/>
  <c r="I60" i="4" s="1"/>
  <c r="J60" i="4" s="1"/>
  <c r="I62" i="4" a="1"/>
  <c r="I62" i="4" s="1"/>
  <c r="J62" i="4" s="1"/>
  <c r="I64" i="4" a="1"/>
  <c r="I64" i="4" s="1"/>
  <c r="J64" i="4" s="1"/>
  <c r="I66" i="4" a="1"/>
  <c r="I66" i="4" s="1"/>
  <c r="J66" i="4" s="1"/>
  <c r="I68" i="4" a="1"/>
  <c r="I68" i="4" s="1"/>
  <c r="J68" i="4" s="1"/>
  <c r="I70" i="4" a="1"/>
  <c r="I70" i="4" s="1"/>
  <c r="J70" i="4" s="1"/>
  <c r="I72" i="4" a="1"/>
  <c r="I72" i="4" s="1"/>
  <c r="J72" i="4" s="1"/>
  <c r="I74" i="4" a="1"/>
  <c r="I74" i="4" s="1"/>
  <c r="J74" i="4" s="1"/>
  <c r="I76" i="4" a="1"/>
  <c r="I76" i="4" s="1"/>
  <c r="J76" i="4" s="1"/>
  <c r="I78" i="4" a="1"/>
  <c r="I78" i="4" s="1"/>
  <c r="J78" i="4" s="1"/>
  <c r="I80" i="4" a="1"/>
  <c r="I80" i="4" s="1"/>
  <c r="J80" i="4" s="1"/>
  <c r="I82" i="4" a="1"/>
  <c r="I82" i="4" s="1"/>
  <c r="J82" i="4" s="1"/>
  <c r="I84" i="4" a="1"/>
  <c r="I84" i="4" s="1"/>
  <c r="J84" i="4" s="1"/>
  <c r="I86" i="4" a="1"/>
  <c r="I86" i="4" s="1"/>
  <c r="J86" i="4" s="1"/>
  <c r="I88" i="4" a="1"/>
  <c r="I88" i="4" s="1"/>
  <c r="J88" i="4" s="1"/>
  <c r="I90" i="4" a="1"/>
  <c r="I90" i="4" s="1"/>
  <c r="J90" i="4" s="1"/>
  <c r="I92" i="4" a="1"/>
  <c r="I92" i="4" s="1"/>
  <c r="J92" i="4" s="1"/>
  <c r="I94" i="4" a="1"/>
  <c r="I94" i="4" s="1"/>
  <c r="J94" i="4" s="1"/>
  <c r="I96" i="4" a="1"/>
  <c r="I96" i="4" s="1"/>
  <c r="J96" i="4" s="1"/>
  <c r="I98" i="4" a="1"/>
  <c r="I98" i="4" s="1"/>
  <c r="J98" i="4" s="1"/>
  <c r="I100" i="4" a="1"/>
  <c r="I100" i="4" s="1"/>
  <c r="J100" i="4" s="1"/>
  <c r="I102" i="4" a="1"/>
  <c r="I102" i="4" s="1"/>
  <c r="J102" i="4" s="1"/>
  <c r="I106" i="4" a="1"/>
  <c r="I106" i="4" s="1"/>
  <c r="J106" i="4" s="1"/>
  <c r="I108" i="4" a="1"/>
  <c r="I108" i="4" s="1"/>
  <c r="J108" i="4" s="1"/>
  <c r="I110" i="4" a="1"/>
  <c r="I110" i="4" s="1"/>
  <c r="J110" i="4" s="1"/>
  <c r="I114" i="4" a="1"/>
  <c r="I114" i="4" s="1"/>
  <c r="J114" i="4" s="1"/>
  <c r="I116" i="4" a="1"/>
  <c r="I116" i="4" s="1"/>
  <c r="J116" i="4" s="1"/>
  <c r="I118" i="4" a="1"/>
  <c r="I118" i="4" s="1"/>
  <c r="J118" i="4" s="1"/>
  <c r="H121" i="4"/>
  <c r="H117" i="4"/>
  <c r="H113" i="4"/>
  <c r="H109" i="4"/>
  <c r="H105" i="4"/>
  <c r="H101" i="4"/>
  <c r="H97" i="4"/>
  <c r="H93" i="4"/>
  <c r="H89" i="4"/>
  <c r="H85" i="4"/>
  <c r="H81" i="4"/>
  <c r="H77" i="4"/>
  <c r="H73" i="4"/>
  <c r="H69" i="4"/>
  <c r="H65" i="4"/>
  <c r="H61" i="4"/>
  <c r="H57" i="4"/>
  <c r="H53" i="4"/>
  <c r="H49" i="4"/>
  <c r="H33" i="4"/>
  <c r="H17" i="4"/>
  <c r="N78" i="4" l="1"/>
  <c r="R78" i="4" s="1"/>
  <c r="N28" i="4"/>
  <c r="R28" i="4" s="1"/>
  <c r="K31" i="4"/>
  <c r="Q31" i="4" s="1"/>
  <c r="N45" i="4"/>
  <c r="R45" i="4" s="1"/>
  <c r="K29" i="4"/>
  <c r="Q29" i="4" s="1"/>
  <c r="N70" i="4"/>
  <c r="R70" i="4" s="1"/>
  <c r="N16" i="4"/>
  <c r="R16" i="4" s="1"/>
  <c r="N19" i="4"/>
  <c r="R19" i="4" s="1"/>
  <c r="K28" i="4"/>
  <c r="Q28" i="4" s="1"/>
  <c r="N108" i="4"/>
  <c r="R108" i="4" s="1"/>
  <c r="N52" i="4"/>
  <c r="R52" i="4" s="1"/>
  <c r="N119" i="4"/>
  <c r="R119" i="4" s="1"/>
  <c r="N13" i="4"/>
  <c r="R13" i="4" s="1"/>
  <c r="N94" i="4"/>
  <c r="R94" i="4" s="1"/>
  <c r="N40" i="4"/>
  <c r="R40" i="4" s="1"/>
  <c r="N69" i="4"/>
  <c r="R69" i="4" s="1"/>
  <c r="N11" i="4"/>
  <c r="R11" i="4" s="1"/>
  <c r="J113" i="4"/>
  <c r="N113" i="4"/>
  <c r="R113" i="4" s="1"/>
  <c r="N107" i="4"/>
  <c r="R107" i="4" s="1"/>
  <c r="J43" i="4"/>
  <c r="N43" i="4"/>
  <c r="R43" i="4" s="1"/>
  <c r="J103" i="4"/>
  <c r="N103" i="4"/>
  <c r="R103" i="4" s="1"/>
  <c r="J79" i="4"/>
  <c r="N79" i="4"/>
  <c r="R79" i="4" s="1"/>
  <c r="J71" i="4"/>
  <c r="N71" i="4"/>
  <c r="R71" i="4" s="1"/>
  <c r="J55" i="4"/>
  <c r="N55" i="4"/>
  <c r="R55" i="4" s="1"/>
  <c r="S55" i="4" s="1"/>
  <c r="U55" i="4" s="1"/>
  <c r="K67" i="4"/>
  <c r="Q67" i="4" s="1"/>
  <c r="N106" i="4"/>
  <c r="R106" i="4" s="1"/>
  <c r="N92" i="4"/>
  <c r="R92" i="4" s="1"/>
  <c r="N76" i="4"/>
  <c r="R76" i="4" s="1"/>
  <c r="N64" i="4"/>
  <c r="R64" i="4" s="1"/>
  <c r="N48" i="4"/>
  <c r="R48" i="4" s="1"/>
  <c r="N38" i="4"/>
  <c r="R38" i="4" s="1"/>
  <c r="N22" i="4"/>
  <c r="R22" i="4" s="1"/>
  <c r="N14" i="4"/>
  <c r="R14" i="4" s="1"/>
  <c r="N115" i="4"/>
  <c r="R115" i="4" s="1"/>
  <c r="N105" i="4"/>
  <c r="R105" i="4" s="1"/>
  <c r="N81" i="4"/>
  <c r="R81" i="4" s="1"/>
  <c r="N67" i="4"/>
  <c r="R67" i="4" s="1"/>
  <c r="N41" i="4"/>
  <c r="R41" i="4" s="1"/>
  <c r="N29" i="4"/>
  <c r="R29" i="4" s="1"/>
  <c r="S29" i="4" s="1"/>
  <c r="U29" i="4" s="1"/>
  <c r="N17" i="4"/>
  <c r="R17" i="4" s="1"/>
  <c r="N7" i="4"/>
  <c r="R7" i="4" s="1"/>
  <c r="J49" i="4"/>
  <c r="N49" i="4"/>
  <c r="R49" i="4" s="1"/>
  <c r="N89" i="4"/>
  <c r="R89" i="4" s="1"/>
  <c r="N114" i="4"/>
  <c r="R114" i="4" s="1"/>
  <c r="N102" i="4"/>
  <c r="R102" i="4" s="1"/>
  <c r="N82" i="4"/>
  <c r="R82" i="4" s="1"/>
  <c r="N74" i="4"/>
  <c r="R74" i="4" s="1"/>
  <c r="N62" i="4"/>
  <c r="R62" i="4" s="1"/>
  <c r="N44" i="4"/>
  <c r="R44" i="4" s="1"/>
  <c r="N34" i="4"/>
  <c r="R34" i="4" s="1"/>
  <c r="N20" i="4"/>
  <c r="R20" i="4" s="1"/>
  <c r="N12" i="4"/>
  <c r="R12" i="4" s="1"/>
  <c r="N111" i="4"/>
  <c r="R111" i="4" s="1"/>
  <c r="N101" i="4"/>
  <c r="R101" i="4" s="1"/>
  <c r="N77" i="4"/>
  <c r="R77" i="4" s="1"/>
  <c r="N61" i="4"/>
  <c r="R61" i="4" s="1"/>
  <c r="N37" i="4"/>
  <c r="R37" i="4" s="1"/>
  <c r="N27" i="4"/>
  <c r="R27" i="4" s="1"/>
  <c r="N15" i="4"/>
  <c r="R15" i="4" s="1"/>
  <c r="N5" i="4"/>
  <c r="R5" i="4" s="1"/>
  <c r="J65" i="4"/>
  <c r="N65" i="4"/>
  <c r="R65" i="4" s="1"/>
  <c r="N33" i="4"/>
  <c r="R33" i="4" s="1"/>
  <c r="J39" i="4"/>
  <c r="N39" i="4"/>
  <c r="R39" i="4" s="1"/>
  <c r="J83" i="4"/>
  <c r="N83" i="4"/>
  <c r="R83" i="4" s="1"/>
  <c r="J75" i="4"/>
  <c r="N75" i="4"/>
  <c r="R75" i="4" s="1"/>
  <c r="K43" i="4"/>
  <c r="Q43" i="4" s="1"/>
  <c r="N112" i="4"/>
  <c r="R112" i="4" s="1"/>
  <c r="N100" i="4"/>
  <c r="R100" i="4" s="1"/>
  <c r="N80" i="4"/>
  <c r="R80" i="4" s="1"/>
  <c r="N72" i="4"/>
  <c r="R72" i="4" s="1"/>
  <c r="N54" i="4"/>
  <c r="R54" i="4" s="1"/>
  <c r="N42" i="4"/>
  <c r="R42" i="4" s="1"/>
  <c r="N30" i="4"/>
  <c r="R30" i="4" s="1"/>
  <c r="N18" i="4"/>
  <c r="R18" i="4" s="1"/>
  <c r="N6" i="4"/>
  <c r="R6" i="4" s="1"/>
  <c r="N109" i="4"/>
  <c r="R109" i="4" s="1"/>
  <c r="N91" i="4"/>
  <c r="R91" i="4" s="1"/>
  <c r="N73" i="4"/>
  <c r="R73" i="4" s="1"/>
  <c r="N53" i="4"/>
  <c r="R53" i="4" s="1"/>
  <c r="N35" i="4"/>
  <c r="R35" i="4" s="1"/>
  <c r="N21" i="4"/>
  <c r="R21" i="4" s="1"/>
  <c r="N3" i="4"/>
  <c r="R3" i="4" s="1"/>
  <c r="K109" i="4"/>
  <c r="Q109" i="4" s="1"/>
  <c r="K108" i="4"/>
  <c r="Q108" i="4" s="1"/>
  <c r="K62" i="4"/>
  <c r="Q62" i="4" s="1"/>
  <c r="K16" i="4"/>
  <c r="Q16" i="4" s="1"/>
  <c r="K75" i="4"/>
  <c r="Q75" i="4" s="1"/>
  <c r="K53" i="4"/>
  <c r="Q53" i="4" s="1"/>
  <c r="K13" i="4"/>
  <c r="Q13" i="4" s="1"/>
  <c r="K92" i="4"/>
  <c r="Q92" i="4" s="1"/>
  <c r="K42" i="4"/>
  <c r="Q42" i="4" s="1"/>
  <c r="K74" i="4"/>
  <c r="Q74" i="4" s="1"/>
  <c r="K101" i="4"/>
  <c r="Q101" i="4" s="1"/>
  <c r="K100" i="4"/>
  <c r="Q100" i="4" s="1"/>
  <c r="K52" i="4"/>
  <c r="Q52" i="4" s="1"/>
  <c r="K117" i="4"/>
  <c r="Q117" i="4" s="1"/>
  <c r="K71" i="4"/>
  <c r="Q71" i="4" s="1"/>
  <c r="K45" i="4"/>
  <c r="Q45" i="4" s="1"/>
  <c r="K11" i="4"/>
  <c r="Q11" i="4" s="1"/>
  <c r="K89" i="4"/>
  <c r="Q89" i="4" s="1"/>
  <c r="K114" i="4"/>
  <c r="Q114" i="4" s="1"/>
  <c r="K106" i="4"/>
  <c r="Q106" i="4" s="1"/>
  <c r="K98" i="4"/>
  <c r="Q98" i="4" s="1"/>
  <c r="K90" i="4"/>
  <c r="Q90" i="4" s="1"/>
  <c r="K72" i="4"/>
  <c r="Q72" i="4" s="1"/>
  <c r="K58" i="4"/>
  <c r="Q58" i="4" s="1"/>
  <c r="K48" i="4"/>
  <c r="Q48" i="4" s="1"/>
  <c r="K40" i="4"/>
  <c r="Q40" i="4" s="1"/>
  <c r="K26" i="4"/>
  <c r="Q26" i="4" s="1"/>
  <c r="K12" i="4"/>
  <c r="Q12" i="4" s="1"/>
  <c r="K115" i="4"/>
  <c r="Q115" i="4" s="1"/>
  <c r="K107" i="4"/>
  <c r="Q107" i="4" s="1"/>
  <c r="K99" i="4"/>
  <c r="Q99" i="4" s="1"/>
  <c r="K87" i="4"/>
  <c r="Q87" i="4" s="1"/>
  <c r="K73" i="4"/>
  <c r="Q73" i="4" s="1"/>
  <c r="K61" i="4"/>
  <c r="Q61" i="4" s="1"/>
  <c r="T61" i="4" s="1"/>
  <c r="K51" i="4"/>
  <c r="Q51" i="4" s="1"/>
  <c r="K41" i="4"/>
  <c r="Q41" i="4" s="1"/>
  <c r="K21" i="4"/>
  <c r="Q21" i="4" s="1"/>
  <c r="K7" i="4"/>
  <c r="Q7" i="4" s="1"/>
  <c r="T7" i="4" s="1"/>
  <c r="K116" i="4"/>
  <c r="Q116" i="4" s="1"/>
  <c r="K112" i="4"/>
  <c r="Q112" i="4" s="1"/>
  <c r="K104" i="4"/>
  <c r="Q104" i="4" s="1"/>
  <c r="K96" i="4"/>
  <c r="Q96" i="4" s="1"/>
  <c r="K88" i="4"/>
  <c r="Q88" i="4" s="1"/>
  <c r="K70" i="4"/>
  <c r="Q70" i="4" s="1"/>
  <c r="K56" i="4"/>
  <c r="Q56" i="4" s="1"/>
  <c r="K46" i="4"/>
  <c r="Q46" i="4" s="1"/>
  <c r="K38" i="4"/>
  <c r="Q38" i="4" s="1"/>
  <c r="K20" i="4"/>
  <c r="Q20" i="4" s="1"/>
  <c r="K6" i="4"/>
  <c r="Q6" i="4" s="1"/>
  <c r="K113" i="4"/>
  <c r="Q113" i="4" s="1"/>
  <c r="K105" i="4"/>
  <c r="Q105" i="4" s="1"/>
  <c r="K93" i="4"/>
  <c r="Q93" i="4" s="1"/>
  <c r="K85" i="4"/>
  <c r="Q85" i="4" s="1"/>
  <c r="K57" i="4"/>
  <c r="Q57" i="4" s="1"/>
  <c r="K49" i="4"/>
  <c r="Q49" i="4" s="1"/>
  <c r="K39" i="4"/>
  <c r="Q39" i="4" s="1"/>
  <c r="K19" i="4"/>
  <c r="Q19" i="4" s="1"/>
  <c r="K5" i="4"/>
  <c r="Q5" i="4" s="1"/>
  <c r="K110" i="4"/>
  <c r="Q110" i="4" s="1"/>
  <c r="K102" i="4"/>
  <c r="Q102" i="4" s="1"/>
  <c r="K94" i="4"/>
  <c r="Q94" i="4" s="1"/>
  <c r="K76" i="4"/>
  <c r="Q76" i="4" s="1"/>
  <c r="K66" i="4"/>
  <c r="Q66" i="4" s="1"/>
  <c r="K54" i="4"/>
  <c r="Q54" i="4" s="1"/>
  <c r="K44" i="4"/>
  <c r="Q44" i="4" s="1"/>
  <c r="K30" i="4"/>
  <c r="Q30" i="4" s="1"/>
  <c r="K18" i="4"/>
  <c r="Q18" i="4" s="1"/>
  <c r="K119" i="4"/>
  <c r="Q119" i="4" s="1"/>
  <c r="K111" i="4"/>
  <c r="Q111" i="4" s="1"/>
  <c r="K103" i="4"/>
  <c r="Q103" i="4" s="1"/>
  <c r="K91" i="4"/>
  <c r="Q91" i="4" s="1"/>
  <c r="K77" i="4"/>
  <c r="Q77" i="4" s="1"/>
  <c r="K69" i="4"/>
  <c r="Q69" i="4" s="1"/>
  <c r="K37" i="4"/>
  <c r="Q37" i="4" s="1"/>
  <c r="K3" i="4"/>
  <c r="Q3" i="4" s="1"/>
  <c r="T73" i="4" l="1"/>
  <c r="S21" i="4"/>
  <c r="U21" i="4" s="1"/>
  <c r="S45" i="4"/>
  <c r="U45" i="4" s="1"/>
  <c r="T69" i="4"/>
  <c r="S53" i="4"/>
  <c r="U53" i="4" s="1"/>
  <c r="S77" i="4"/>
  <c r="U77" i="4" s="1"/>
  <c r="T37" i="4"/>
  <c r="S91" i="4"/>
  <c r="U91" i="4" s="1"/>
  <c r="T91" i="4"/>
  <c r="T26" i="4"/>
  <c r="S26" i="4"/>
  <c r="U26" i="4" s="1"/>
  <c r="S111" i="4"/>
  <c r="U111" i="4" s="1"/>
  <c r="T111" i="4"/>
  <c r="T44" i="4"/>
  <c r="S44" i="4"/>
  <c r="U44" i="4" s="1"/>
  <c r="T94" i="4"/>
  <c r="S94" i="4"/>
  <c r="U94" i="4" s="1"/>
  <c r="S19" i="4"/>
  <c r="U19" i="4" s="1"/>
  <c r="T19" i="4"/>
  <c r="S85" i="4"/>
  <c r="U85" i="4" s="1"/>
  <c r="T85" i="4"/>
  <c r="T6" i="4"/>
  <c r="S6" i="4"/>
  <c r="U6" i="4" s="1"/>
  <c r="S56" i="4"/>
  <c r="U56" i="4" s="1"/>
  <c r="T56" i="4"/>
  <c r="T104" i="4"/>
  <c r="S104" i="4"/>
  <c r="U104" i="4" s="1"/>
  <c r="T21" i="4"/>
  <c r="T115" i="4"/>
  <c r="S115" i="4"/>
  <c r="U115" i="4" s="1"/>
  <c r="T48" i="4"/>
  <c r="S48" i="4"/>
  <c r="U48" i="4" s="1"/>
  <c r="S98" i="4"/>
  <c r="U98" i="4" s="1"/>
  <c r="T98" i="4"/>
  <c r="S11" i="4"/>
  <c r="U11" i="4" s="1"/>
  <c r="T11" i="4"/>
  <c r="T52" i="4"/>
  <c r="S52" i="4"/>
  <c r="U52" i="4" s="1"/>
  <c r="T42" i="4"/>
  <c r="S42" i="4"/>
  <c r="U42" i="4" s="1"/>
  <c r="S75" i="4"/>
  <c r="U75" i="4" s="1"/>
  <c r="T75" i="4"/>
  <c r="T109" i="4"/>
  <c r="S109" i="4"/>
  <c r="U109" i="4" s="1"/>
  <c r="T83" i="4"/>
  <c r="S83" i="4"/>
  <c r="U83" i="4" s="1"/>
  <c r="T33" i="4"/>
  <c r="S33" i="4"/>
  <c r="U33" i="4" s="1"/>
  <c r="S15" i="4"/>
  <c r="U15" i="4" s="1"/>
  <c r="T15" i="4"/>
  <c r="S17" i="4"/>
  <c r="U17" i="4" s="1"/>
  <c r="T17" i="4"/>
  <c r="S81" i="4"/>
  <c r="U81" i="4" s="1"/>
  <c r="T81" i="4"/>
  <c r="S22" i="4"/>
  <c r="U22" i="4" s="1"/>
  <c r="T22" i="4"/>
  <c r="T79" i="4"/>
  <c r="S79" i="4"/>
  <c r="U79" i="4" s="1"/>
  <c r="S31" i="4"/>
  <c r="U31" i="4" s="1"/>
  <c r="T31" i="4"/>
  <c r="T77" i="4"/>
  <c r="T119" i="4"/>
  <c r="S119" i="4"/>
  <c r="U119" i="4" s="1"/>
  <c r="S54" i="4"/>
  <c r="U54" i="4" s="1"/>
  <c r="T54" i="4"/>
  <c r="T102" i="4"/>
  <c r="S102" i="4"/>
  <c r="U102" i="4" s="1"/>
  <c r="S39" i="4"/>
  <c r="U39" i="4" s="1"/>
  <c r="T39" i="4"/>
  <c r="T93" i="4"/>
  <c r="S93" i="4"/>
  <c r="U93" i="4" s="1"/>
  <c r="T20" i="4"/>
  <c r="S20" i="4"/>
  <c r="U20" i="4" s="1"/>
  <c r="S70" i="4"/>
  <c r="U70" i="4" s="1"/>
  <c r="T70" i="4"/>
  <c r="T112" i="4"/>
  <c r="S112" i="4"/>
  <c r="U112" i="4" s="1"/>
  <c r="T41" i="4"/>
  <c r="S41" i="4"/>
  <c r="U41" i="4" s="1"/>
  <c r="S87" i="4"/>
  <c r="U87" i="4" s="1"/>
  <c r="T87" i="4"/>
  <c r="T12" i="4"/>
  <c r="S12" i="4"/>
  <c r="U12" i="4" s="1"/>
  <c r="S58" i="4"/>
  <c r="U58" i="4" s="1"/>
  <c r="T58" i="4"/>
  <c r="S106" i="4"/>
  <c r="U106" i="4" s="1"/>
  <c r="T106" i="4"/>
  <c r="T45" i="4"/>
  <c r="T100" i="4"/>
  <c r="S100" i="4"/>
  <c r="U100" i="4" s="1"/>
  <c r="T92" i="4"/>
  <c r="S92" i="4"/>
  <c r="U92" i="4" s="1"/>
  <c r="T16" i="4"/>
  <c r="S16" i="4"/>
  <c r="U16" i="4" s="1"/>
  <c r="S73" i="4"/>
  <c r="U73" i="4" s="1"/>
  <c r="S43" i="4"/>
  <c r="U43" i="4" s="1"/>
  <c r="T43" i="4"/>
  <c r="T65" i="4"/>
  <c r="S65" i="4"/>
  <c r="U65" i="4" s="1"/>
  <c r="T27" i="4"/>
  <c r="S27" i="4"/>
  <c r="U27" i="4" s="1"/>
  <c r="S34" i="4"/>
  <c r="U34" i="4" s="1"/>
  <c r="T34" i="4"/>
  <c r="T82" i="4"/>
  <c r="S82" i="4"/>
  <c r="U82" i="4" s="1"/>
  <c r="S28" i="4"/>
  <c r="U28" i="4" s="1"/>
  <c r="T28" i="4"/>
  <c r="T29" i="4"/>
  <c r="S37" i="4"/>
  <c r="U37" i="4" s="1"/>
  <c r="S69" i="4"/>
  <c r="U69" i="4" s="1"/>
  <c r="T55" i="4"/>
  <c r="S3" i="4"/>
  <c r="U3" i="4" s="1"/>
  <c r="T3" i="4"/>
  <c r="S18" i="4"/>
  <c r="U18" i="4" s="1"/>
  <c r="T18" i="4"/>
  <c r="T66" i="4"/>
  <c r="S66" i="4"/>
  <c r="U66" i="4" s="1"/>
  <c r="T110" i="4"/>
  <c r="S110" i="4"/>
  <c r="U110" i="4" s="1"/>
  <c r="T49" i="4"/>
  <c r="S49" i="4"/>
  <c r="U49" i="4" s="1"/>
  <c r="T105" i="4"/>
  <c r="S105" i="4"/>
  <c r="U105" i="4" s="1"/>
  <c r="S38" i="4"/>
  <c r="U38" i="4" s="1"/>
  <c r="T38" i="4"/>
  <c r="S88" i="4"/>
  <c r="U88" i="4" s="1"/>
  <c r="T88" i="4"/>
  <c r="T116" i="4"/>
  <c r="S116" i="4"/>
  <c r="U116" i="4" s="1"/>
  <c r="S51" i="4"/>
  <c r="U51" i="4" s="1"/>
  <c r="T51" i="4"/>
  <c r="T99" i="4"/>
  <c r="S99" i="4"/>
  <c r="U99" i="4" s="1"/>
  <c r="T72" i="4"/>
  <c r="S72" i="4"/>
  <c r="U72" i="4" s="1"/>
  <c r="S114" i="4"/>
  <c r="U114" i="4" s="1"/>
  <c r="T114" i="4"/>
  <c r="S71" i="4"/>
  <c r="U71" i="4" s="1"/>
  <c r="T71" i="4"/>
  <c r="T101" i="4"/>
  <c r="S101" i="4"/>
  <c r="U101" i="4" s="1"/>
  <c r="S13" i="4"/>
  <c r="U13" i="4" s="1"/>
  <c r="T13" i="4"/>
  <c r="T62" i="4"/>
  <c r="S62" i="4"/>
  <c r="U62" i="4" s="1"/>
  <c r="S80" i="4"/>
  <c r="U80" i="4" s="1"/>
  <c r="T80" i="4"/>
  <c r="T103" i="4"/>
  <c r="S103" i="4"/>
  <c r="U103" i="4" s="1"/>
  <c r="T30" i="4"/>
  <c r="S30" i="4"/>
  <c r="U30" i="4" s="1"/>
  <c r="S76" i="4"/>
  <c r="U76" i="4" s="1"/>
  <c r="T76" i="4"/>
  <c r="S5" i="4"/>
  <c r="U5" i="4" s="1"/>
  <c r="T5" i="4"/>
  <c r="T57" i="4"/>
  <c r="S57" i="4"/>
  <c r="U57" i="4" s="1"/>
  <c r="T113" i="4"/>
  <c r="S113" i="4"/>
  <c r="U113" i="4" s="1"/>
  <c r="T46" i="4"/>
  <c r="S46" i="4"/>
  <c r="U46" i="4" s="1"/>
  <c r="T96" i="4"/>
  <c r="S96" i="4"/>
  <c r="U96" i="4" s="1"/>
  <c r="T107" i="4"/>
  <c r="S107" i="4"/>
  <c r="U107" i="4" s="1"/>
  <c r="T40" i="4"/>
  <c r="S40" i="4"/>
  <c r="U40" i="4" s="1"/>
  <c r="S90" i="4"/>
  <c r="U90" i="4" s="1"/>
  <c r="T90" i="4"/>
  <c r="T89" i="4"/>
  <c r="S89" i="4"/>
  <c r="U89" i="4" s="1"/>
  <c r="T117" i="4"/>
  <c r="S117" i="4"/>
  <c r="U117" i="4" s="1"/>
  <c r="T74" i="4"/>
  <c r="S74" i="4"/>
  <c r="U74" i="4" s="1"/>
  <c r="T53" i="4"/>
  <c r="T108" i="4"/>
  <c r="S108" i="4"/>
  <c r="U108" i="4" s="1"/>
  <c r="T35" i="4"/>
  <c r="S35" i="4"/>
  <c r="U35" i="4" s="1"/>
  <c r="S61" i="4"/>
  <c r="U61" i="4" s="1"/>
  <c r="S7" i="4"/>
  <c r="U7" i="4" s="1"/>
  <c r="T14" i="4"/>
  <c r="S14" i="4"/>
  <c r="U14" i="4" s="1"/>
  <c r="T64" i="4"/>
  <c r="S64" i="4"/>
  <c r="U64" i="4" s="1"/>
  <c r="S67" i="4"/>
  <c r="U67" i="4" s="1"/>
  <c r="T67" i="4"/>
  <c r="S78" i="4"/>
  <c r="U78" i="4" s="1"/>
  <c r="T78" i="4"/>
  <c r="H120" i="3" l="1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H121" i="3" l="1"/>
</calcChain>
</file>

<file path=xl/sharedStrings.xml><?xml version="1.0" encoding="utf-8"?>
<sst xmlns="http://schemas.openxmlformats.org/spreadsheetml/2006/main" count="1004" uniqueCount="220">
  <si>
    <t>Nº</t>
  </si>
  <si>
    <t>NOMBRE</t>
  </si>
  <si>
    <t xml:space="preserve">PRESENTACION </t>
  </si>
  <si>
    <t>MARCA/ LABORATORIO</t>
  </si>
  <si>
    <t xml:space="preserve"> CANTIDAD </t>
  </si>
  <si>
    <t xml:space="preserve">VALOR DE REFERENCIA </t>
  </si>
  <si>
    <t>VALOR OFERTADO INCLUIDO IVA</t>
  </si>
  <si>
    <t>VALOR PARCIAL (cantidad x valor ofertado)</t>
  </si>
  <si>
    <t xml:space="preserve"> ADAPTADOR HEPARINA </t>
  </si>
  <si>
    <t>UNIDAD</t>
  </si>
  <si>
    <t>LIFE CARE</t>
  </si>
  <si>
    <t>(**)</t>
  </si>
  <si>
    <t xml:space="preserve"> AGUJA PARA BLOQUEO 22 G X 4 (STIMUPLEX) </t>
  </si>
  <si>
    <t xml:space="preserve"> ALCOHOL BOTELLA 700 ML </t>
  </si>
  <si>
    <t>CUREBAND</t>
  </si>
  <si>
    <t xml:space="preserve"> AMBU RESUCITADOR ADULTO DESECHABLE </t>
  </si>
  <si>
    <t>M&amp;H CARE</t>
  </si>
  <si>
    <t xml:space="preserve"> AMBU RESUCITADOR REUSABLE ADULTO </t>
  </si>
  <si>
    <t>GOLDEN CARE</t>
  </si>
  <si>
    <t xml:space="preserve"> APOSITO ALLEVYN CLASSIC ADHESIVE 17,5 x 17,5CM SMITH </t>
  </si>
  <si>
    <t xml:space="preserve"> APOSITO ALLEVYN CLASSIC GENTLE BORDER 12,5x12,5 CM SMITH </t>
  </si>
  <si>
    <t xml:space="preserve"> APOSITO ALLEVYN CLASSIC GENTLE BORDER HEEL 23x23,5 C SMITH </t>
  </si>
  <si>
    <t xml:space="preserve"> APOSITO DUODERM 20 cm x 30 cm </t>
  </si>
  <si>
    <t>CONVATEC</t>
  </si>
  <si>
    <t xml:space="preserve"> BLUSA DESECHABLE ADULTO (abierta y con cordon) </t>
  </si>
  <si>
    <t>DISPROMED</t>
  </si>
  <si>
    <t xml:space="preserve"> BOLSA NUTRICION PARENTERAL 200 ML </t>
  </si>
  <si>
    <t>BRAUN</t>
  </si>
  <si>
    <t xml:space="preserve"> BOLSA NUTRICION PARENTERAL 2000 ML </t>
  </si>
  <si>
    <t>FRESENIUS</t>
  </si>
  <si>
    <t xml:space="preserve"> BOLSA NUTRICION PARENTERAL 500 ML </t>
  </si>
  <si>
    <t xml:space="preserve"> BOLSA RECOLECTORA DE ORINA ADULTO 2000 ML </t>
  </si>
  <si>
    <t>BIOLIFE</t>
  </si>
  <si>
    <t xml:space="preserve"> BOLSA VACIA EVA FREKA MIX X 250 ML </t>
  </si>
  <si>
    <t xml:space="preserve"> CANULA NASAL ADULTO </t>
  </si>
  <si>
    <t xml:space="preserve"> CANULA NASAL NEONATAL </t>
  </si>
  <si>
    <t xml:space="preserve"> CATETER ARTERIAL LEADERCATH 115090 8CM </t>
  </si>
  <si>
    <t>VYGON</t>
  </si>
  <si>
    <t xml:space="preserve"> CATGUT CROMADO 1 CT-1 1/2 36.4 MM 925 T </t>
  </si>
  <si>
    <t>ASSUT SUTURES</t>
  </si>
  <si>
    <t xml:space="preserve"> CATGUT CROMADO 2/0 CT-1 1/2 36.4 MM 923 T </t>
  </si>
  <si>
    <t xml:space="preserve"> CERTOFIX DUO V 720 </t>
  </si>
  <si>
    <t xml:space="preserve"> CERTOFIX MONO S 110 - 220 </t>
  </si>
  <si>
    <t xml:space="preserve"> CERTOFIX TRIO V720 - REF 4163214 </t>
  </si>
  <si>
    <t xml:space="preserve"> CUELLO ORTOP P/INMOVIL CERV No 4 </t>
  </si>
  <si>
    <t xml:space="preserve"> DISPOSITIVOS INTRAUTERINOS </t>
  </si>
  <si>
    <t>PROFAMILIA</t>
  </si>
  <si>
    <t xml:space="preserve"> EQUIPO KIT VENTURY PEDIATRICO </t>
  </si>
  <si>
    <t xml:space="preserve"> EQUIPO PARA EXTENSION DE ANESTESIA </t>
  </si>
  <si>
    <t>GLOBAL HEALTH CARE</t>
  </si>
  <si>
    <t xml:space="preserve"> ESPARADRAPO FIXOMULL 15 CM X 10 MTS ESLASTICO </t>
  </si>
  <si>
    <t>BSN MEDICAL</t>
  </si>
  <si>
    <t xml:space="preserve"> ESPARADRAPO MICROPORE 1X10 YDS (3M) </t>
  </si>
  <si>
    <t xml:space="preserve"> ESPONJA HEMOSTATICA </t>
  </si>
  <si>
    <t xml:space="preserve"> ETHILON 2/0 SC26 164T 45 CM AGUJA CORTANTE </t>
  </si>
  <si>
    <t xml:space="preserve"> ETHILON 3/0 SC-24 163T 3/8 </t>
  </si>
  <si>
    <t xml:space="preserve"> ETHILON 4/0 PS-2 P 1667T </t>
  </si>
  <si>
    <t xml:space="preserve"> FILTRO INFUSION GLOBULOS ROJOS DESLEUCOCITADOR </t>
  </si>
  <si>
    <t xml:space="preserve"> FILTRO NARIZ DE CAMELLO </t>
  </si>
  <si>
    <t>INTERSURGICAL</t>
  </si>
  <si>
    <t xml:space="preserve"> GORRO DESECHABLE TIPO ORUGA </t>
  </si>
  <si>
    <t xml:space="preserve"> GUIA DE INTUBACION ADULTO Nº 10 </t>
  </si>
  <si>
    <t xml:space="preserve"> GUIA DE INTUBACION Nº 14 </t>
  </si>
  <si>
    <t xml:space="preserve"> HOJA DE BISTURI No 15 </t>
  </si>
  <si>
    <t>PARAMAOUNT</t>
  </si>
  <si>
    <t xml:space="preserve"> HUMIDIFICADOR </t>
  </si>
  <si>
    <t xml:space="preserve"> INCENTIVO RESPIRATORIO TRES ESFERAS </t>
  </si>
  <si>
    <t xml:space="preserve"> INCENTIVO RESPIRATORIO UNA ESFERA </t>
  </si>
  <si>
    <t>R.S.B</t>
  </si>
  <si>
    <t xml:space="preserve"> JERINGA DE 1 ML MILIMETRICA EN 3 PARTES </t>
  </si>
  <si>
    <t xml:space="preserve"> JERINGA DE 10 ML X21G X 1 1/2 </t>
  </si>
  <si>
    <t xml:space="preserve"> JERINGA DE 20 ML X 1 1/2 </t>
  </si>
  <si>
    <t xml:space="preserve"> JERINGA DE 50 ML X 21G 1 1/2 </t>
  </si>
  <si>
    <t>PRECISION</t>
  </si>
  <si>
    <t xml:space="preserve"> JERINGA DE 60 ML </t>
  </si>
  <si>
    <t>MEDISPO</t>
  </si>
  <si>
    <t xml:space="preserve"> JERINGA DESECHABLE 50 ML PUNTA CATETER </t>
  </si>
  <si>
    <t xml:space="preserve"> JERINGA INSULINA 1 ML TAPA NARANJA </t>
  </si>
  <si>
    <t xml:space="preserve"> JERINGAS PARA GASES ARTERIALES </t>
  </si>
  <si>
    <t>B.D</t>
  </si>
  <si>
    <t xml:space="preserve"> KIT PARA GASTROSTOMIA ENDOSCOPICA PERCUTANEA 20 FR (6.67 MM) </t>
  </si>
  <si>
    <t>BIOTRONITECH</t>
  </si>
  <si>
    <t xml:space="preserve"> LIGADOR MULTIBANDAS MBL-6-I </t>
  </si>
  <si>
    <t>COOK MEDICAL</t>
  </si>
  <si>
    <t xml:space="preserve"> LLAVE DE TRES VIAS </t>
  </si>
  <si>
    <t xml:space="preserve"> MALLA PROLENE 15 X15 OPTILENE MESH </t>
  </si>
  <si>
    <t xml:space="preserve"> MASCARA NO INVASIVA BITRAC ADULTO OVALADA TOTAL FACE CON CODO ESTÁNDAR 22MM HEMB </t>
  </si>
  <si>
    <t xml:space="preserve"> MASCARA PARA VENTILACION NO INVASIVA BITRAC AVIADOR TOTAL FACE ADULTO TALLA L C. </t>
  </si>
  <si>
    <t xml:space="preserve"> MASCARA PARA VENTILACION NO INVASIVA NASOBUCAL ADULTO TALLA M </t>
  </si>
  <si>
    <t xml:space="preserve"> MASCARILLA DESECHABLE CON RESORTE </t>
  </si>
  <si>
    <t xml:space="preserve"> MASCARILLA PARA OXIGENO CON RESERVORIO ADULTO </t>
  </si>
  <si>
    <t xml:space="preserve"> PAÑAL ADULTO CONTENT GRANDE </t>
  </si>
  <si>
    <t>CONTENT MEDICAL</t>
  </si>
  <si>
    <t xml:space="preserve"> PROLENE 3/0 KS 8622H 75 CM AGUJA RECTA CORTANTE </t>
  </si>
  <si>
    <t xml:space="preserve"> SEDA 1 SH K835H </t>
  </si>
  <si>
    <t xml:space="preserve"> SEDA 2/0 SH 75 CM </t>
  </si>
  <si>
    <t xml:space="preserve"> SISTEMA CERRADO PARA SUCCION DE TRAQUEOSTOMIA CONTINUA N14 72 HORAS </t>
  </si>
  <si>
    <t xml:space="preserve"> SISTEMA CERRADO PARA SUCCION ENDOTRAQUEAL CONTINUA ADULTO N.14 (24 HRS) </t>
  </si>
  <si>
    <t xml:space="preserve"> SISTEMA DE BOLSA DE HIPERINFLADO (T-PIECE RESUSCITATOR NEO-TEE) </t>
  </si>
  <si>
    <t xml:space="preserve"> SISTEMA DE COMPRESION TALLA L </t>
  </si>
  <si>
    <t>BSN</t>
  </si>
  <si>
    <t xml:space="preserve"> SISTEMA DE COMPRESION TALLA M </t>
  </si>
  <si>
    <t xml:space="preserve"> SISTEMA DE DRENAJE TORACICO X 2300 ML </t>
  </si>
  <si>
    <t>BIOMETRIX</t>
  </si>
  <si>
    <t xml:space="preserve"> SONDA DE SUCCION N. 14 </t>
  </si>
  <si>
    <t xml:space="preserve"> SONDA FOLEY No 14 </t>
  </si>
  <si>
    <t>SUNMED</t>
  </si>
  <si>
    <t xml:space="preserve"> SONDA FOLEY No 16 </t>
  </si>
  <si>
    <t xml:space="preserve"> SONDA FOLEY No 18 </t>
  </si>
  <si>
    <t xml:space="preserve"> SONDA FOLEY No 22 3 VIAS </t>
  </si>
  <si>
    <t xml:space="preserve"> SONDA NASOGASTRICA No 16 </t>
  </si>
  <si>
    <t>MEDEX</t>
  </si>
  <si>
    <t xml:space="preserve"> SONDA NELATON No 10 </t>
  </si>
  <si>
    <t>SHERLEG</t>
  </si>
  <si>
    <t xml:space="preserve"> SONDA NELATON No 14 </t>
  </si>
  <si>
    <t xml:space="preserve"> SONDA NELATON No 18 </t>
  </si>
  <si>
    <t xml:space="preserve"> SONDA NELATON No 6 </t>
  </si>
  <si>
    <t xml:space="preserve"> SONDA NELATON No 8 </t>
  </si>
  <si>
    <t xml:space="preserve"> SPINOCAN N0 26G </t>
  </si>
  <si>
    <t xml:space="preserve"> TEGADERM 10*12 CM </t>
  </si>
  <si>
    <t xml:space="preserve"> TEGADERM 8.5 CM X 11.5 CM PARA FIJACION DE CATETER </t>
  </si>
  <si>
    <t xml:space="preserve"> TEGADERM APOSITO 6X7 CM 1624 W 3M </t>
  </si>
  <si>
    <t xml:space="preserve"> TERMOMETRO ORAL </t>
  </si>
  <si>
    <t xml:space="preserve"> TOALLA MATERNA NOSOTRAS </t>
  </si>
  <si>
    <t xml:space="preserve"> TRAMPA DE LUKENS 40 ML </t>
  </si>
  <si>
    <t xml:space="preserve"> TRANSDUCTOR DE PRESION MONO </t>
  </si>
  <si>
    <t xml:space="preserve"> TUBO ENDOTRAQUEAL No 7.5 C/B </t>
  </si>
  <si>
    <t xml:space="preserve"> TUBO ENDOTRAQUEAL No 8.0 C/B </t>
  </si>
  <si>
    <t xml:space="preserve"> VENDA DE ALGODON 5X5 </t>
  </si>
  <si>
    <t xml:space="preserve"> VENDA ELASTICA 4 X 5 YARDAS </t>
  </si>
  <si>
    <t>MEDICAL SUPPLIES</t>
  </si>
  <si>
    <t xml:space="preserve">ATTEST INDICADOR VAPOR 1292 RAPID X 50 UD </t>
  </si>
  <si>
    <t>CAJA</t>
  </si>
  <si>
    <t>BOLSA RECOLECCION DE FLUIDOS LINER 1300 CC NUEVA GENERACION</t>
  </si>
  <si>
    <t>BOLSA</t>
  </si>
  <si>
    <t>BOLSA RECOLECCION DE FLUIDOS LINER 3200 CC NUEVA GENERACION</t>
  </si>
  <si>
    <t>CAL SODADA</t>
  </si>
  <si>
    <t>CANECA</t>
  </si>
  <si>
    <t>CINTA DE ESTERILIZAR</t>
  </si>
  <si>
    <t>ROLLO</t>
  </si>
  <si>
    <t>DESINFECTANTE - AMONIO CUATERNARIO</t>
  </si>
  <si>
    <t>FRASCO</t>
  </si>
  <si>
    <t xml:space="preserve">ELECTROQUIMICA WEST </t>
  </si>
  <si>
    <t>DESINFECTANTE DE ALTO NIVEL A BASE DE GLUTARALDEHIDO AL 2%</t>
  </si>
  <si>
    <t>GALON</t>
  </si>
  <si>
    <t>EUFAR</t>
  </si>
  <si>
    <t>GASA HOSPITALARIA</t>
  </si>
  <si>
    <t>GLUCONATO DE CLORHEXIDINA EN SOLUCION TOPICA GERMICINA AL 2,3% X 30 ML EN UNIDOSIS</t>
  </si>
  <si>
    <t>SACHET</t>
  </si>
  <si>
    <t>GUANTES DESECHABLES CAJA TALLA M Y S</t>
  </si>
  <si>
    <t>GUANTES ESTERILES  TALLA 6.5</t>
  </si>
  <si>
    <t>ALFA SAFE</t>
  </si>
  <si>
    <t>GUANTES ESTERILES  TALLA 7.0</t>
  </si>
  <si>
    <t>PAR</t>
  </si>
  <si>
    <t>GUANTES ESTERILES  TALLA 7.5</t>
  </si>
  <si>
    <t>GUANTES ESTERILES  TALLA 8.0</t>
  </si>
  <si>
    <t>GUARDIAN RECOLECTOR CORTOPUNZANTE 2.9 LTS</t>
  </si>
  <si>
    <t>INTEGRADOR VAPOR CLASE 5 AB 3100</t>
  </si>
  <si>
    <t>LAPIZ PARA ELECTRO BISTURI</t>
  </si>
  <si>
    <t>PAQUETE</t>
  </si>
  <si>
    <t>MASCARILLA PARA ANESTESIA N. 0</t>
  </si>
  <si>
    <t>MASCARILLA PARA ANESTESIA N. 1</t>
  </si>
  <si>
    <t>MASCARILLA PARA ANESTESIA N. 4</t>
  </si>
  <si>
    <t>MASCARILLA PARA ANESTESIA N. 5</t>
  </si>
  <si>
    <t>PAPEL CREPADO PARA VAPOR DE 54 CM X 100 MTS</t>
  </si>
  <si>
    <t>PAPEL EN Z PARA MONITOR FETAL - MEDIANA - MODELO FM20</t>
  </si>
  <si>
    <t>ROLO</t>
  </si>
  <si>
    <t>PAQUETE CIRUGIA GENERAL N. 6</t>
  </si>
  <si>
    <t>LIBRETA</t>
  </si>
  <si>
    <t>PEQUEÑA CIRUGIA</t>
  </si>
  <si>
    <t xml:space="preserve">SURGICAL HEALTH </t>
  </si>
  <si>
    <t>PLACAS ELECTROBISTURI</t>
  </si>
  <si>
    <t>PLACAS ELECTROBISTURI ADULTO REF 8149F</t>
  </si>
  <si>
    <t/>
  </si>
  <si>
    <t xml:space="preserve"> NOMBRE </t>
  </si>
  <si>
    <t xml:space="preserve"> PRESENTACION</t>
  </si>
  <si>
    <t xml:space="preserve"> VALOR DE REFERENCIA </t>
  </si>
  <si>
    <t>IVA</t>
  </si>
  <si>
    <t xml:space="preserve"> UNIDAD </t>
  </si>
  <si>
    <t>MK</t>
  </si>
  <si>
    <t>PROCLIDES</t>
  </si>
  <si>
    <t>B BRAUN</t>
  </si>
  <si>
    <t>ETHICON</t>
  </si>
  <si>
    <t>LIFE RESCUE</t>
  </si>
  <si>
    <t>3M</t>
  </si>
  <si>
    <t>MAINCO</t>
  </si>
  <si>
    <t>PARAMOUNT</t>
  </si>
  <si>
    <t>RBS</t>
  </si>
  <si>
    <t>BD</t>
  </si>
  <si>
    <t xml:space="preserve">Halyard </t>
  </si>
  <si>
    <t>MARFLOW</t>
  </si>
  <si>
    <t>MINERVA</t>
  </si>
  <si>
    <t>TECNOQUIMICAS</t>
  </si>
  <si>
    <t>DRILTEX</t>
  </si>
  <si>
    <t>LEUKOMED IV STE BSN</t>
  </si>
  <si>
    <t>FAMILIA</t>
  </si>
  <si>
    <t>GOTHAPLAST</t>
  </si>
  <si>
    <t>KOL</t>
  </si>
  <si>
    <t>SOSFNOLIME</t>
  </si>
  <si>
    <t>YIPAK</t>
  </si>
  <si>
    <t>EUFAR - EUCIDA</t>
  </si>
  <si>
    <t>WEST</t>
  </si>
  <si>
    <t>EXAMTEX</t>
  </si>
  <si>
    <t>PLASTIONCE</t>
  </si>
  <si>
    <t>BROWNE</t>
  </si>
  <si>
    <t>STERICLIN - SURGIPLAST</t>
  </si>
  <si>
    <t>PAINMED</t>
  </si>
  <si>
    <t>Discolmedica</t>
  </si>
  <si>
    <t>VALOR UNITARIO OFERTADO INCLUIDO IVA</t>
  </si>
  <si>
    <t>Intercomercial</t>
  </si>
  <si>
    <t>Ofertas</t>
  </si>
  <si>
    <t>Menor valor</t>
  </si>
  <si>
    <t>Empresa</t>
  </si>
  <si>
    <t>Unica oferta</t>
  </si>
  <si>
    <t>Factor economico</t>
  </si>
  <si>
    <t>Plazo de pago</t>
  </si>
  <si>
    <t>plazo de entrega</t>
  </si>
  <si>
    <t>Puntaje</t>
  </si>
  <si>
    <t>Empate</t>
  </si>
  <si>
    <t>NO HAY OFERTAS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</si>
</sst>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[$-C0A]d\-mmm\-yy;@"/>
    <numFmt numFmtId="165" formatCode="_-&quot;$&quot;\ * #,##0_-;\-&quot;$&quot;\ * #,##0_-;_-&quot;$&quot;\ 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5" fillId="0" borderId="0"/>
    <xf numFmtId="0" fontId="6" fillId="0" borderId="0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" fontId="1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164" fontId="1" fillId="2" borderId="2" xfId="1" applyFont="1" applyFill="1" applyBorder="1" applyAlignment="1">
      <alignment vertical="center"/>
    </xf>
    <xf numFmtId="3" fontId="1" fillId="2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right" vertical="center"/>
    </xf>
    <xf numFmtId="165" fontId="1" fillId="2" borderId="3" xfId="0" applyNumberFormat="1" applyFont="1" applyFill="1" applyBorder="1" applyAlignment="1">
      <alignment horizontal="right" vertical="center"/>
    </xf>
    <xf numFmtId="3" fontId="0" fillId="0" borderId="0" xfId="0" applyNumberFormat="1" applyFont="1" applyFill="1" applyBorder="1" applyAlignment="1">
      <alignment horizontal="center" vertical="center"/>
    </xf>
    <xf numFmtId="3" fontId="1" fillId="2" borderId="2" xfId="0" applyNumberFormat="1" applyFont="1" applyFill="1" applyBorder="1" applyAlignment="1">
      <alignment horizontal="right" vertical="center"/>
    </xf>
    <xf numFmtId="3" fontId="1" fillId="2" borderId="3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vertical="center"/>
    </xf>
    <xf numFmtId="0" fontId="6" fillId="0" borderId="0" xfId="2"/>
    <xf numFmtId="0" fontId="8" fillId="0" borderId="2" xfId="2" applyFont="1" applyBorder="1" applyAlignment="1">
      <alignment horizontal="center" vertical="center" wrapText="1"/>
    </xf>
    <xf numFmtId="0" fontId="6" fillId="0" borderId="0" xfId="2" applyAlignment="1">
      <alignment horizontal="center"/>
    </xf>
    <xf numFmtId="0" fontId="9" fillId="0" borderId="2" xfId="2" applyFont="1" applyBorder="1" applyAlignment="1">
      <alignment horizontal="center" vertical="center" wrapText="1"/>
    </xf>
    <xf numFmtId="0" fontId="9" fillId="0" borderId="2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center" vertical="center" wrapText="1"/>
    </xf>
    <xf numFmtId="41" fontId="9" fillId="0" borderId="2" xfId="3" applyFont="1" applyBorder="1" applyAlignment="1">
      <alignment horizontal="left" vertical="center"/>
    </xf>
    <xf numFmtId="43" fontId="9" fillId="0" borderId="2" xfId="2" applyNumberFormat="1" applyFont="1" applyBorder="1" applyAlignment="1">
      <alignment horizontal="left" vertical="center" wrapText="1"/>
    </xf>
    <xf numFmtId="41" fontId="9" fillId="0" borderId="2" xfId="2" applyNumberFormat="1" applyFont="1" applyBorder="1" applyAlignment="1">
      <alignment horizontal="left" vertical="center" wrapText="1"/>
    </xf>
    <xf numFmtId="9" fontId="9" fillId="0" borderId="2" xfId="4" applyFont="1" applyBorder="1" applyAlignment="1">
      <alignment horizontal="center" vertical="center" wrapText="1"/>
    </xf>
    <xf numFmtId="43" fontId="7" fillId="0" borderId="0" xfId="2" applyNumberFormat="1" applyFont="1" applyAlignment="1">
      <alignment vertical="center"/>
    </xf>
    <xf numFmtId="43" fontId="9" fillId="0" borderId="2" xfId="2" applyNumberFormat="1" applyFont="1" applyFill="1" applyBorder="1" applyAlignment="1">
      <alignment horizontal="left" vertical="center" wrapText="1"/>
    </xf>
    <xf numFmtId="0" fontId="9" fillId="0" borderId="2" xfId="2" applyFont="1" applyBorder="1" applyAlignment="1">
      <alignment horizontal="center" vertical="center"/>
    </xf>
    <xf numFmtId="41" fontId="7" fillId="0" borderId="0" xfId="2" applyNumberFormat="1" applyFont="1" applyAlignment="1">
      <alignment vertical="center"/>
    </xf>
    <xf numFmtId="0" fontId="2" fillId="0" borderId="2" xfId="0" applyFont="1" applyBorder="1" applyAlignment="1">
      <alignment horizontal="center"/>
    </xf>
    <xf numFmtId="0" fontId="0" fillId="0" borderId="2" xfId="0" applyFont="1" applyBorder="1"/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1" fontId="0" fillId="2" borderId="2" xfId="0" applyNumberFormat="1" applyFont="1" applyFill="1" applyBorder="1" applyAlignment="1">
      <alignment horizontal="center" vertical="center"/>
    </xf>
    <xf numFmtId="3" fontId="0" fillId="2" borderId="2" xfId="0" applyNumberFormat="1" applyFont="1" applyFill="1" applyBorder="1" applyAlignment="1">
      <alignment horizontal="center" vertical="center"/>
    </xf>
    <xf numFmtId="165" fontId="0" fillId="2" borderId="2" xfId="0" applyNumberFormat="1" applyFont="1" applyFill="1" applyBorder="1" applyAlignment="1">
      <alignment horizontal="center" vertical="center"/>
    </xf>
    <xf numFmtId="1" fontId="0" fillId="0" borderId="2" xfId="0" applyNumberFormat="1" applyFont="1" applyBorder="1"/>
    <xf numFmtId="0" fontId="11" fillId="7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</cellXfs>
  <cellStyles count="5">
    <cellStyle name="0,0_x000d__x000a_NA_x000d__x000a_" xfId="1" xr:uid="{942594B8-B00F-40E3-9DA9-32BDF6C0AB93}"/>
    <cellStyle name="Millares [0] 2" xfId="3" xr:uid="{F9A9D233-6491-41A4-B558-DEAC19CAD069}"/>
    <cellStyle name="Normal" xfId="0" builtinId="0"/>
    <cellStyle name="Normal 2" xfId="2" xr:uid="{E48ADAE2-CB0F-482E-9A98-A7D1CA42AD72}"/>
    <cellStyle name="Porcentaje 2" xfId="4" xr:uid="{6CCD3BEB-3304-47C3-B202-C6363B8C31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DBE5F-59C3-41D4-80BF-E56CC05F411F}">
  <sheetPr>
    <pageSetUpPr fitToPage="1"/>
  </sheetPr>
  <dimension ref="A1:U121"/>
  <sheetViews>
    <sheetView tabSelected="1" zoomScale="80" zoomScaleNormal="80" zoomScalePageLayoutView="30" workbookViewId="0"/>
  </sheetViews>
  <sheetFormatPr baseColWidth="10" defaultRowHeight="15" x14ac:dyDescent="0.25"/>
  <cols>
    <col min="1" max="1" width="10.5703125" customWidth="1"/>
    <col min="2" max="2" width="43.140625" bestFit="1" customWidth="1"/>
    <col min="3" max="3" width="21.28515625" bestFit="1" customWidth="1"/>
    <col min="4" max="4" width="17.42578125" bestFit="1" customWidth="1"/>
    <col min="5" max="5" width="28.42578125" bestFit="1" customWidth="1"/>
    <col min="6" max="6" width="28.7109375" customWidth="1"/>
    <col min="7" max="7" width="25.28515625" customWidth="1"/>
    <col min="10" max="10" width="17.140625" bestFit="1" customWidth="1"/>
    <col min="11" max="11" width="17.5703125" customWidth="1"/>
    <col min="12" max="12" width="21.140625" customWidth="1"/>
    <col min="13" max="13" width="25.42578125" customWidth="1"/>
    <col min="14" max="14" width="17.7109375" customWidth="1"/>
    <col min="15" max="15" width="19.42578125" customWidth="1"/>
    <col min="16" max="16" width="18.5703125" customWidth="1"/>
    <col min="17" max="17" width="17.140625" customWidth="1"/>
    <col min="18" max="18" width="15.140625" customWidth="1"/>
    <col min="19" max="19" width="17.85546875" customWidth="1"/>
    <col min="20" max="20" width="17.140625" bestFit="1" customWidth="1"/>
    <col min="21" max="21" width="20.140625" bestFit="1" customWidth="1"/>
  </cols>
  <sheetData>
    <row r="1" spans="1:21" ht="30" customHeight="1" x14ac:dyDescent="0.25">
      <c r="A1" s="38"/>
      <c r="B1" s="38"/>
      <c r="C1" s="38"/>
      <c r="D1" s="38"/>
      <c r="E1" s="38"/>
      <c r="F1" s="39" t="s">
        <v>209</v>
      </c>
      <c r="G1" s="40" t="s">
        <v>207</v>
      </c>
      <c r="H1" s="38"/>
      <c r="I1" s="38"/>
      <c r="J1" s="38"/>
      <c r="K1" s="39" t="s">
        <v>209</v>
      </c>
      <c r="L1" s="39" t="s">
        <v>209</v>
      </c>
      <c r="M1" s="39" t="s">
        <v>209</v>
      </c>
      <c r="N1" s="40" t="s">
        <v>207</v>
      </c>
      <c r="O1" s="40" t="s">
        <v>207</v>
      </c>
      <c r="P1" s="40" t="s">
        <v>207</v>
      </c>
    </row>
    <row r="2" spans="1:21" s="7" customFormat="1" ht="36" customHeight="1" x14ac:dyDescent="0.25">
      <c r="A2" s="37" t="s">
        <v>0</v>
      </c>
      <c r="B2" s="37" t="s">
        <v>1</v>
      </c>
      <c r="C2" s="37" t="s">
        <v>2</v>
      </c>
      <c r="D2" s="37" t="s">
        <v>4</v>
      </c>
      <c r="E2" s="37" t="s">
        <v>5</v>
      </c>
      <c r="F2" s="39" t="s">
        <v>208</v>
      </c>
      <c r="G2" s="40" t="s">
        <v>208</v>
      </c>
      <c r="H2" s="41" t="s">
        <v>210</v>
      </c>
      <c r="I2" s="42" t="s">
        <v>211</v>
      </c>
      <c r="J2" s="43" t="s">
        <v>213</v>
      </c>
      <c r="K2" s="44" t="s">
        <v>214</v>
      </c>
      <c r="L2" s="44" t="s">
        <v>215</v>
      </c>
      <c r="M2" s="44" t="s">
        <v>216</v>
      </c>
      <c r="N2" s="42" t="s">
        <v>214</v>
      </c>
      <c r="O2" s="42" t="s">
        <v>215</v>
      </c>
      <c r="P2" s="42" t="s">
        <v>216</v>
      </c>
      <c r="Q2" s="39" t="s">
        <v>209</v>
      </c>
      <c r="R2" s="40" t="s">
        <v>207</v>
      </c>
      <c r="S2" s="49" t="s">
        <v>217</v>
      </c>
      <c r="T2" s="50" t="s">
        <v>218</v>
      </c>
      <c r="U2" s="50" t="s">
        <v>212</v>
      </c>
    </row>
    <row r="3" spans="1:21" x14ac:dyDescent="0.25">
      <c r="A3" s="45">
        <v>1</v>
      </c>
      <c r="B3" s="20" t="s">
        <v>8</v>
      </c>
      <c r="C3" s="20" t="s">
        <v>9</v>
      </c>
      <c r="D3" s="46">
        <v>2100</v>
      </c>
      <c r="E3" s="47">
        <v>206</v>
      </c>
      <c r="F3" s="38">
        <f>VLOOKUP(A3,Intercomercial!A:G,7,FALSE)</f>
        <v>205</v>
      </c>
      <c r="G3" s="38">
        <f>VLOOKUP(A3,Discolmedica!A:G,7,FALSE)</f>
        <v>203</v>
      </c>
      <c r="H3" s="38" t="str">
        <f>IF((F3+G3)&gt;0,"Con ofertas","Sin ofertas")</f>
        <v>Con ofertas</v>
      </c>
      <c r="I3" s="38">
        <f t="array" ref="I3">MIN(IF(F3:G3&gt;0,F3:G3))</f>
        <v>203</v>
      </c>
      <c r="J3" s="38" t="str">
        <f>IF(I3=0,"NO HAY OFERTAS",IF((I3/SUM(F3:G3))=1,"SI","NO"))</f>
        <v>NO</v>
      </c>
      <c r="K3" s="48">
        <f>IF(F3=0,0,(600*I3)/F3)</f>
        <v>594.14634146341461</v>
      </c>
      <c r="L3" s="38">
        <v>200</v>
      </c>
      <c r="M3" s="38">
        <v>200</v>
      </c>
      <c r="N3" s="38">
        <f>IF(G3=0,0,(600*I3)/G3)</f>
        <v>600</v>
      </c>
      <c r="O3" s="38">
        <v>200</v>
      </c>
      <c r="P3" s="38">
        <v>200</v>
      </c>
      <c r="Q3" s="48">
        <f>K3++L3+M3</f>
        <v>994.14634146341461</v>
      </c>
      <c r="R3" s="48">
        <f>N3+O3+P3</f>
        <v>1000</v>
      </c>
      <c r="S3" s="48">
        <f>MAX(Q3:R3)</f>
        <v>1000</v>
      </c>
      <c r="T3" s="38" t="str">
        <f>IF(COUNTIF(Q3:R3,MAX(Q3:R3))=1,"NO","SI")</f>
        <v>NO</v>
      </c>
      <c r="U3" s="38" t="str">
        <f>IF(MATCH(S3,Q3:R3,0)=1,$Q$2,IF(MATCH(S3,Q3:R3,0)=2,$R$2))</f>
        <v>Discolmedica</v>
      </c>
    </row>
    <row r="4" spans="1:21" x14ac:dyDescent="0.25">
      <c r="A4" s="45">
        <v>2</v>
      </c>
      <c r="B4" s="20" t="s">
        <v>12</v>
      </c>
      <c r="C4" s="20" t="s">
        <v>9</v>
      </c>
      <c r="D4" s="46">
        <v>50</v>
      </c>
      <c r="E4" s="47">
        <v>35753</v>
      </c>
      <c r="F4" s="38">
        <f>VLOOKUP(A4,Intercomercial!A:G,7,FALSE)</f>
        <v>0</v>
      </c>
      <c r="G4" s="38">
        <f>VLOOKUP(A4,Discolmedica!A:G,7,FALSE)</f>
        <v>0</v>
      </c>
      <c r="H4" s="38" t="str">
        <f t="shared" ref="H4:H67" si="0">IF((F4+G4)&gt;0,"Con ofertas","Sin ofertas")</f>
        <v>Sin ofertas</v>
      </c>
      <c r="I4" s="38">
        <f t="array" ref="I4">MIN(IF(F4:G4&gt;0,F4:G4))</f>
        <v>0</v>
      </c>
      <c r="J4" s="38" t="str">
        <f t="shared" ref="J4:J67" si="1">IF(I4=0,"NO HAY OFERTAS",IF((I4/SUM(F4:G4))=1,"SI","NO"))</f>
        <v>NO HAY OFERTAS</v>
      </c>
      <c r="K4" s="38">
        <v>0</v>
      </c>
      <c r="L4" s="38"/>
      <c r="M4" s="38"/>
      <c r="N4" s="38"/>
      <c r="O4" s="38"/>
      <c r="P4" s="38"/>
      <c r="Q4" s="48">
        <f t="shared" ref="Q4:Q67" si="2">K4++L4+M4</f>
        <v>0</v>
      </c>
      <c r="R4" s="48">
        <f t="shared" ref="R4:R67" si="3">N4+O4+P4</f>
        <v>0</v>
      </c>
      <c r="S4" s="48">
        <f t="shared" ref="S4:S67" si="4">MAX(Q4:R4)</f>
        <v>0</v>
      </c>
      <c r="T4" s="38" t="s">
        <v>219</v>
      </c>
      <c r="U4" s="38" t="s">
        <v>219</v>
      </c>
    </row>
    <row r="5" spans="1:21" x14ac:dyDescent="0.25">
      <c r="A5" s="45">
        <v>3</v>
      </c>
      <c r="B5" s="20" t="s">
        <v>13</v>
      </c>
      <c r="C5" s="20" t="s">
        <v>9</v>
      </c>
      <c r="D5" s="46">
        <v>1600</v>
      </c>
      <c r="E5" s="47">
        <v>4220</v>
      </c>
      <c r="F5" s="38">
        <f>VLOOKUP(A5,Intercomercial!A:G,7,FALSE)</f>
        <v>3990</v>
      </c>
      <c r="G5" s="38">
        <f>VLOOKUP(A5,Discolmedica!A:G,7,FALSE)</f>
        <v>3977</v>
      </c>
      <c r="H5" s="38" t="str">
        <f t="shared" si="0"/>
        <v>Con ofertas</v>
      </c>
      <c r="I5" s="38">
        <f t="array" ref="I5">MIN(IF(F5:G5&gt;0,F5:G5))</f>
        <v>3977</v>
      </c>
      <c r="J5" s="38" t="str">
        <f t="shared" si="1"/>
        <v>NO</v>
      </c>
      <c r="K5" s="48">
        <f t="shared" ref="K5:K7" si="5">IF(F5=0,0,(600*I5)/F5)</f>
        <v>598.04511278195491</v>
      </c>
      <c r="L5" s="38">
        <v>200</v>
      </c>
      <c r="M5" s="38">
        <v>200</v>
      </c>
      <c r="N5" s="38">
        <f t="shared" ref="N5:N7" si="6">IF(G5=0,0,(600*I5)/G5)</f>
        <v>600</v>
      </c>
      <c r="O5" s="38">
        <v>200</v>
      </c>
      <c r="P5" s="38">
        <v>200</v>
      </c>
      <c r="Q5" s="48">
        <f t="shared" si="2"/>
        <v>998.04511278195491</v>
      </c>
      <c r="R5" s="48">
        <f t="shared" si="3"/>
        <v>1000</v>
      </c>
      <c r="S5" s="48">
        <f t="shared" si="4"/>
        <v>1000</v>
      </c>
      <c r="T5" s="38" t="str">
        <f t="shared" ref="T5:T67" si="7">IF(COUNTIF(Q5:R5,MAX(Q5:R5))=1,"NO","SI")</f>
        <v>NO</v>
      </c>
      <c r="U5" s="38" t="str">
        <f t="shared" ref="U5:U67" si="8">IF(MATCH(S5,Q5:R5,0)=1,$Q$2,IF(MATCH(S5,Q5:R5,0)=2,$R$2))</f>
        <v>Discolmedica</v>
      </c>
    </row>
    <row r="6" spans="1:21" x14ac:dyDescent="0.25">
      <c r="A6" s="45">
        <v>4</v>
      </c>
      <c r="B6" s="20" t="s">
        <v>15</v>
      </c>
      <c r="C6" s="20" t="s">
        <v>9</v>
      </c>
      <c r="D6" s="46">
        <v>50</v>
      </c>
      <c r="E6" s="47">
        <v>54000</v>
      </c>
      <c r="F6" s="38">
        <f>VLOOKUP(A6,Intercomercial!A:G,7,FALSE)</f>
        <v>53900</v>
      </c>
      <c r="G6" s="38">
        <f>VLOOKUP(A6,Discolmedica!A:G,7,FALSE)</f>
        <v>53571</v>
      </c>
      <c r="H6" s="38" t="str">
        <f t="shared" si="0"/>
        <v>Con ofertas</v>
      </c>
      <c r="I6" s="38">
        <f t="array" ref="I6">MIN(IF(F6:G6&gt;0,F6:G6))</f>
        <v>53571</v>
      </c>
      <c r="J6" s="38" t="str">
        <f t="shared" si="1"/>
        <v>NO</v>
      </c>
      <c r="K6" s="48">
        <f t="shared" si="5"/>
        <v>596.33766233766232</v>
      </c>
      <c r="L6" s="38">
        <v>200</v>
      </c>
      <c r="M6" s="38">
        <v>200</v>
      </c>
      <c r="N6" s="38">
        <f t="shared" si="6"/>
        <v>600</v>
      </c>
      <c r="O6" s="38">
        <v>200</v>
      </c>
      <c r="P6" s="38">
        <v>200</v>
      </c>
      <c r="Q6" s="48">
        <f t="shared" si="2"/>
        <v>996.33766233766232</v>
      </c>
      <c r="R6" s="48">
        <f t="shared" si="3"/>
        <v>1000</v>
      </c>
      <c r="S6" s="48">
        <f t="shared" si="4"/>
        <v>1000</v>
      </c>
      <c r="T6" s="38" t="str">
        <f t="shared" si="7"/>
        <v>NO</v>
      </c>
      <c r="U6" s="38" t="str">
        <f t="shared" si="8"/>
        <v>Discolmedica</v>
      </c>
    </row>
    <row r="7" spans="1:21" x14ac:dyDescent="0.25">
      <c r="A7" s="45">
        <v>5</v>
      </c>
      <c r="B7" s="20" t="s">
        <v>17</v>
      </c>
      <c r="C7" s="20" t="s">
        <v>9</v>
      </c>
      <c r="D7" s="46">
        <v>20</v>
      </c>
      <c r="E7" s="47">
        <v>148369</v>
      </c>
      <c r="F7" s="38">
        <f>VLOOKUP(A7,Intercomercial!A:G,7,FALSE)</f>
        <v>136500</v>
      </c>
      <c r="G7" s="38">
        <f>VLOOKUP(A7,Discolmedica!A:G,7,FALSE)</f>
        <v>136390</v>
      </c>
      <c r="H7" s="38" t="str">
        <f t="shared" si="0"/>
        <v>Con ofertas</v>
      </c>
      <c r="I7" s="38">
        <f t="array" ref="I7">MIN(IF(F7:G7&gt;0,F7:G7))</f>
        <v>136390</v>
      </c>
      <c r="J7" s="38" t="str">
        <f t="shared" si="1"/>
        <v>NO</v>
      </c>
      <c r="K7" s="48">
        <f t="shared" si="5"/>
        <v>599.5164835164835</v>
      </c>
      <c r="L7" s="38">
        <v>200</v>
      </c>
      <c r="M7" s="38">
        <v>200</v>
      </c>
      <c r="N7" s="38">
        <f t="shared" si="6"/>
        <v>600</v>
      </c>
      <c r="O7" s="38">
        <v>200</v>
      </c>
      <c r="P7" s="38">
        <v>200</v>
      </c>
      <c r="Q7" s="48">
        <f t="shared" si="2"/>
        <v>999.5164835164835</v>
      </c>
      <c r="R7" s="48">
        <f t="shared" si="3"/>
        <v>1000</v>
      </c>
      <c r="S7" s="48">
        <f t="shared" si="4"/>
        <v>1000</v>
      </c>
      <c r="T7" s="38" t="str">
        <f t="shared" si="7"/>
        <v>NO</v>
      </c>
      <c r="U7" s="38" t="str">
        <f t="shared" si="8"/>
        <v>Discolmedica</v>
      </c>
    </row>
    <row r="8" spans="1:21" ht="30" x14ac:dyDescent="0.25">
      <c r="A8" s="45">
        <v>6</v>
      </c>
      <c r="B8" s="20" t="s">
        <v>19</v>
      </c>
      <c r="C8" s="20" t="s">
        <v>9</v>
      </c>
      <c r="D8" s="46">
        <v>100</v>
      </c>
      <c r="E8" s="47">
        <v>53409</v>
      </c>
      <c r="F8" s="38">
        <f>VLOOKUP(A8,Intercomercial!A:G,7,FALSE)</f>
        <v>0</v>
      </c>
      <c r="G8" s="38">
        <f>VLOOKUP(A8,Discolmedica!A:G,7,FALSE)</f>
        <v>0</v>
      </c>
      <c r="H8" s="38" t="str">
        <f t="shared" si="0"/>
        <v>Sin ofertas</v>
      </c>
      <c r="I8" s="38">
        <f t="array" ref="I8">MIN(IF(F8:G8&gt;0,F8:G8))</f>
        <v>0</v>
      </c>
      <c r="J8" s="38" t="str">
        <f t="shared" si="1"/>
        <v>NO HAY OFERTAS</v>
      </c>
      <c r="K8" s="38">
        <v>0</v>
      </c>
      <c r="L8" s="38"/>
      <c r="M8" s="38"/>
      <c r="N8" s="38"/>
      <c r="O8" s="38"/>
      <c r="P8" s="38"/>
      <c r="Q8" s="48">
        <f t="shared" si="2"/>
        <v>0</v>
      </c>
      <c r="R8" s="48">
        <f t="shared" si="3"/>
        <v>0</v>
      </c>
      <c r="S8" s="48">
        <f t="shared" si="4"/>
        <v>0</v>
      </c>
      <c r="T8" s="38" t="s">
        <v>219</v>
      </c>
      <c r="U8" s="38" t="s">
        <v>219</v>
      </c>
    </row>
    <row r="9" spans="1:21" ht="30" x14ac:dyDescent="0.25">
      <c r="A9" s="45">
        <v>7</v>
      </c>
      <c r="B9" s="20" t="s">
        <v>20</v>
      </c>
      <c r="C9" s="20" t="s">
        <v>9</v>
      </c>
      <c r="D9" s="46">
        <v>40</v>
      </c>
      <c r="E9" s="47">
        <v>31327</v>
      </c>
      <c r="F9" s="38">
        <f>VLOOKUP(A9,Intercomercial!A:G,7,FALSE)</f>
        <v>0</v>
      </c>
      <c r="G9" s="38">
        <f>VLOOKUP(A9,Discolmedica!A:G,7,FALSE)</f>
        <v>0</v>
      </c>
      <c r="H9" s="38" t="str">
        <f t="shared" si="0"/>
        <v>Sin ofertas</v>
      </c>
      <c r="I9" s="38">
        <f t="array" ref="I9">MIN(IF(F9:G9&gt;0,F9:G9))</f>
        <v>0</v>
      </c>
      <c r="J9" s="38" t="str">
        <f t="shared" si="1"/>
        <v>NO HAY OFERTAS</v>
      </c>
      <c r="K9" s="38">
        <v>0</v>
      </c>
      <c r="L9" s="38"/>
      <c r="M9" s="38"/>
      <c r="N9" s="38"/>
      <c r="O9" s="38"/>
      <c r="P9" s="38"/>
      <c r="Q9" s="48">
        <f t="shared" si="2"/>
        <v>0</v>
      </c>
      <c r="R9" s="48">
        <f t="shared" si="3"/>
        <v>0</v>
      </c>
      <c r="S9" s="48">
        <f t="shared" si="4"/>
        <v>0</v>
      </c>
      <c r="T9" s="38" t="s">
        <v>219</v>
      </c>
      <c r="U9" s="38" t="s">
        <v>219</v>
      </c>
    </row>
    <row r="10" spans="1:21" ht="30" x14ac:dyDescent="0.25">
      <c r="A10" s="45">
        <v>8</v>
      </c>
      <c r="B10" s="20" t="s">
        <v>21</v>
      </c>
      <c r="C10" s="20" t="s">
        <v>9</v>
      </c>
      <c r="D10" s="46">
        <v>30</v>
      </c>
      <c r="E10" s="47">
        <v>87831</v>
      </c>
      <c r="F10" s="38">
        <f>VLOOKUP(A10,Intercomercial!A:G,7,FALSE)</f>
        <v>0</v>
      </c>
      <c r="G10" s="38">
        <f>VLOOKUP(A10,Discolmedica!A:G,7,FALSE)</f>
        <v>0</v>
      </c>
      <c r="H10" s="38" t="str">
        <f t="shared" si="0"/>
        <v>Sin ofertas</v>
      </c>
      <c r="I10" s="38">
        <f t="array" ref="I10">MIN(IF(F10:G10&gt;0,F10:G10))</f>
        <v>0</v>
      </c>
      <c r="J10" s="38" t="str">
        <f t="shared" si="1"/>
        <v>NO HAY OFERTAS</v>
      </c>
      <c r="K10" s="38">
        <v>0</v>
      </c>
      <c r="L10" s="38"/>
      <c r="M10" s="38"/>
      <c r="N10" s="38"/>
      <c r="O10" s="38"/>
      <c r="P10" s="38"/>
      <c r="Q10" s="48">
        <f t="shared" si="2"/>
        <v>0</v>
      </c>
      <c r="R10" s="48">
        <f t="shared" si="3"/>
        <v>0</v>
      </c>
      <c r="S10" s="48">
        <f t="shared" si="4"/>
        <v>0</v>
      </c>
      <c r="T10" s="38" t="s">
        <v>219</v>
      </c>
      <c r="U10" s="38" t="s">
        <v>219</v>
      </c>
    </row>
    <row r="11" spans="1:21" x14ac:dyDescent="0.25">
      <c r="A11" s="45">
        <v>9</v>
      </c>
      <c r="B11" s="20" t="s">
        <v>22</v>
      </c>
      <c r="C11" s="20" t="s">
        <v>9</v>
      </c>
      <c r="D11" s="46">
        <v>10</v>
      </c>
      <c r="E11" s="47">
        <v>135200</v>
      </c>
      <c r="F11" s="38">
        <f>VLOOKUP(A11,Intercomercial!A:G,7,FALSE)</f>
        <v>135000</v>
      </c>
      <c r="G11" s="38">
        <f>VLOOKUP(A11,Discolmedica!A:G,7,FALSE)</f>
        <v>134830</v>
      </c>
      <c r="H11" s="38" t="str">
        <f t="shared" si="0"/>
        <v>Con ofertas</v>
      </c>
      <c r="I11" s="38">
        <f t="array" ref="I11">MIN(IF(F11:G11&gt;0,F11:G11))</f>
        <v>134830</v>
      </c>
      <c r="J11" s="38" t="str">
        <f t="shared" si="1"/>
        <v>NO</v>
      </c>
      <c r="K11" s="48">
        <f t="shared" ref="K11:K13" si="9">IF(F11=0,0,(600*I11)/F11)</f>
        <v>599.24444444444441</v>
      </c>
      <c r="L11" s="38">
        <v>200</v>
      </c>
      <c r="M11" s="38">
        <v>200</v>
      </c>
      <c r="N11" s="38">
        <f t="shared" ref="N11:N22" si="10">IF(G11=0,0,(600*I11)/G11)</f>
        <v>600</v>
      </c>
      <c r="O11" s="38">
        <v>200</v>
      </c>
      <c r="P11" s="38">
        <v>200</v>
      </c>
      <c r="Q11" s="48">
        <f t="shared" si="2"/>
        <v>999.24444444444441</v>
      </c>
      <c r="R11" s="48">
        <f t="shared" si="3"/>
        <v>1000</v>
      </c>
      <c r="S11" s="48">
        <f t="shared" si="4"/>
        <v>1000</v>
      </c>
      <c r="T11" s="38" t="str">
        <f t="shared" si="7"/>
        <v>NO</v>
      </c>
      <c r="U11" s="38" t="str">
        <f t="shared" si="8"/>
        <v>Discolmedica</v>
      </c>
    </row>
    <row r="12" spans="1:21" ht="30" x14ac:dyDescent="0.25">
      <c r="A12" s="45">
        <v>10</v>
      </c>
      <c r="B12" s="20" t="s">
        <v>24</v>
      </c>
      <c r="C12" s="20" t="s">
        <v>9</v>
      </c>
      <c r="D12" s="46">
        <v>800</v>
      </c>
      <c r="E12" s="47">
        <v>4113</v>
      </c>
      <c r="F12" s="38">
        <f>VLOOKUP(A12,Intercomercial!A:G,7,FALSE)</f>
        <v>3900</v>
      </c>
      <c r="G12" s="38">
        <f>VLOOKUP(A12,Discolmedica!A:G,7,FALSE)</f>
        <v>3846</v>
      </c>
      <c r="H12" s="38" t="str">
        <f t="shared" si="0"/>
        <v>Con ofertas</v>
      </c>
      <c r="I12" s="38">
        <f t="array" ref="I12">MIN(IF(F12:G12&gt;0,F12:G12))</f>
        <v>3846</v>
      </c>
      <c r="J12" s="38" t="str">
        <f t="shared" si="1"/>
        <v>NO</v>
      </c>
      <c r="K12" s="48">
        <f t="shared" si="9"/>
        <v>591.69230769230774</v>
      </c>
      <c r="L12" s="38">
        <v>200</v>
      </c>
      <c r="M12" s="38">
        <v>200</v>
      </c>
      <c r="N12" s="38">
        <f t="shared" si="10"/>
        <v>600</v>
      </c>
      <c r="O12" s="38">
        <v>200</v>
      </c>
      <c r="P12" s="38">
        <v>200</v>
      </c>
      <c r="Q12" s="48">
        <f t="shared" si="2"/>
        <v>991.69230769230774</v>
      </c>
      <c r="R12" s="48">
        <f t="shared" si="3"/>
        <v>1000</v>
      </c>
      <c r="S12" s="48">
        <f t="shared" si="4"/>
        <v>1000</v>
      </c>
      <c r="T12" s="38" t="str">
        <f t="shared" si="7"/>
        <v>NO</v>
      </c>
      <c r="U12" s="38" t="str">
        <f t="shared" si="8"/>
        <v>Discolmedica</v>
      </c>
    </row>
    <row r="13" spans="1:21" x14ac:dyDescent="0.25">
      <c r="A13" s="45">
        <v>11</v>
      </c>
      <c r="B13" s="20" t="s">
        <v>26</v>
      </c>
      <c r="C13" s="20" t="s">
        <v>9</v>
      </c>
      <c r="D13" s="46">
        <v>60</v>
      </c>
      <c r="E13" s="47">
        <v>26097</v>
      </c>
      <c r="F13" s="38">
        <f>VLOOKUP(A13,Intercomercial!A:G,7,FALSE)</f>
        <v>26000</v>
      </c>
      <c r="G13" s="38">
        <f>VLOOKUP(A13,Discolmedica!A:G,7,FALSE)</f>
        <v>25747</v>
      </c>
      <c r="H13" s="38" t="str">
        <f t="shared" si="0"/>
        <v>Con ofertas</v>
      </c>
      <c r="I13" s="38">
        <f t="array" ref="I13">MIN(IF(F13:G13&gt;0,F13:G13))</f>
        <v>25747</v>
      </c>
      <c r="J13" s="38" t="str">
        <f t="shared" si="1"/>
        <v>NO</v>
      </c>
      <c r="K13" s="48">
        <f t="shared" si="9"/>
        <v>594.1615384615385</v>
      </c>
      <c r="L13" s="38">
        <v>200</v>
      </c>
      <c r="M13" s="38">
        <v>200</v>
      </c>
      <c r="N13" s="38">
        <f t="shared" si="10"/>
        <v>600</v>
      </c>
      <c r="O13" s="38">
        <v>200</v>
      </c>
      <c r="P13" s="38">
        <v>200</v>
      </c>
      <c r="Q13" s="48">
        <f t="shared" si="2"/>
        <v>994.1615384615385</v>
      </c>
      <c r="R13" s="48">
        <f t="shared" si="3"/>
        <v>1000</v>
      </c>
      <c r="S13" s="48">
        <f t="shared" si="4"/>
        <v>1000</v>
      </c>
      <c r="T13" s="38" t="str">
        <f t="shared" si="7"/>
        <v>NO</v>
      </c>
      <c r="U13" s="38" t="str">
        <f t="shared" si="8"/>
        <v>Discolmedica</v>
      </c>
    </row>
    <row r="14" spans="1:21" x14ac:dyDescent="0.25">
      <c r="A14" s="45">
        <v>12</v>
      </c>
      <c r="B14" s="20" t="s">
        <v>28</v>
      </c>
      <c r="C14" s="20" t="s">
        <v>9</v>
      </c>
      <c r="D14" s="46">
        <v>200</v>
      </c>
      <c r="E14" s="47">
        <v>30118</v>
      </c>
      <c r="F14" s="38">
        <f>VLOOKUP(A14,Intercomercial!A:G,7,FALSE)</f>
        <v>0</v>
      </c>
      <c r="G14" s="38">
        <f>VLOOKUP(A14,Discolmedica!A:G,7,FALSE)</f>
        <v>29170</v>
      </c>
      <c r="H14" s="38" t="str">
        <f t="shared" si="0"/>
        <v>Con ofertas</v>
      </c>
      <c r="I14" s="38">
        <f t="array" ref="I14">MIN(IF(F14:G14&gt;0,F14:G14))</f>
        <v>29170</v>
      </c>
      <c r="J14" s="38" t="str">
        <f t="shared" si="1"/>
        <v>SI</v>
      </c>
      <c r="K14" s="38">
        <v>0</v>
      </c>
      <c r="L14" s="38"/>
      <c r="M14" s="38"/>
      <c r="N14" s="38">
        <f t="shared" si="10"/>
        <v>600</v>
      </c>
      <c r="O14" s="38">
        <v>200</v>
      </c>
      <c r="P14" s="38">
        <v>200</v>
      </c>
      <c r="Q14" s="48">
        <f t="shared" si="2"/>
        <v>0</v>
      </c>
      <c r="R14" s="48">
        <f t="shared" si="3"/>
        <v>1000</v>
      </c>
      <c r="S14" s="48">
        <f t="shared" si="4"/>
        <v>1000</v>
      </c>
      <c r="T14" s="38" t="str">
        <f t="shared" si="7"/>
        <v>NO</v>
      </c>
      <c r="U14" s="38" t="str">
        <f t="shared" si="8"/>
        <v>Discolmedica</v>
      </c>
    </row>
    <row r="15" spans="1:21" x14ac:dyDescent="0.25">
      <c r="A15" s="45">
        <v>13</v>
      </c>
      <c r="B15" s="20" t="s">
        <v>30</v>
      </c>
      <c r="C15" s="20" t="s">
        <v>9</v>
      </c>
      <c r="D15" s="46">
        <v>100</v>
      </c>
      <c r="E15" s="47">
        <v>20106</v>
      </c>
      <c r="F15" s="38">
        <f>VLOOKUP(A15,Intercomercial!A:G,7,FALSE)</f>
        <v>0</v>
      </c>
      <c r="G15" s="38">
        <f>VLOOKUP(A15,Discolmedica!A:G,7,FALSE)</f>
        <v>19912</v>
      </c>
      <c r="H15" s="38" t="str">
        <f t="shared" si="0"/>
        <v>Con ofertas</v>
      </c>
      <c r="I15" s="38">
        <f t="array" ref="I15">MIN(IF(F15:G15&gt;0,F15:G15))</f>
        <v>19912</v>
      </c>
      <c r="J15" s="38" t="str">
        <f t="shared" si="1"/>
        <v>SI</v>
      </c>
      <c r="K15" s="38">
        <v>0</v>
      </c>
      <c r="L15" s="38"/>
      <c r="M15" s="38"/>
      <c r="N15" s="38">
        <f t="shared" si="10"/>
        <v>600</v>
      </c>
      <c r="O15" s="38">
        <v>200</v>
      </c>
      <c r="P15" s="38">
        <v>200</v>
      </c>
      <c r="Q15" s="48">
        <f t="shared" si="2"/>
        <v>0</v>
      </c>
      <c r="R15" s="48">
        <f t="shared" si="3"/>
        <v>1000</v>
      </c>
      <c r="S15" s="48">
        <f t="shared" si="4"/>
        <v>1000</v>
      </c>
      <c r="T15" s="38" t="str">
        <f t="shared" si="7"/>
        <v>NO</v>
      </c>
      <c r="U15" s="38" t="str">
        <f t="shared" si="8"/>
        <v>Discolmedica</v>
      </c>
    </row>
    <row r="16" spans="1:21" ht="30" x14ac:dyDescent="0.25">
      <c r="A16" s="45">
        <v>14</v>
      </c>
      <c r="B16" s="20" t="s">
        <v>31</v>
      </c>
      <c r="C16" s="20" t="s">
        <v>9</v>
      </c>
      <c r="D16" s="46">
        <v>600</v>
      </c>
      <c r="E16" s="47">
        <v>4550</v>
      </c>
      <c r="F16" s="38">
        <f>VLOOKUP(A16,Intercomercial!A:G,7,FALSE)</f>
        <v>4290</v>
      </c>
      <c r="G16" s="38">
        <f>VLOOKUP(A16,Discolmedica!A:G,7,FALSE)</f>
        <v>4268</v>
      </c>
      <c r="H16" s="38" t="str">
        <f t="shared" si="0"/>
        <v>Con ofertas</v>
      </c>
      <c r="I16" s="38">
        <f t="array" ref="I16">MIN(IF(F16:G16&gt;0,F16:G16))</f>
        <v>4268</v>
      </c>
      <c r="J16" s="38" t="str">
        <f t="shared" si="1"/>
        <v>NO</v>
      </c>
      <c r="K16" s="48">
        <f>IF(F16=0,0,(600*I16)/F16)</f>
        <v>596.92307692307691</v>
      </c>
      <c r="L16" s="38">
        <v>200</v>
      </c>
      <c r="M16" s="38">
        <v>200</v>
      </c>
      <c r="N16" s="38">
        <f t="shared" si="10"/>
        <v>600</v>
      </c>
      <c r="O16" s="38">
        <v>200</v>
      </c>
      <c r="P16" s="38">
        <v>200</v>
      </c>
      <c r="Q16" s="48">
        <f t="shared" si="2"/>
        <v>996.92307692307691</v>
      </c>
      <c r="R16" s="48">
        <f t="shared" si="3"/>
        <v>1000</v>
      </c>
      <c r="S16" s="48">
        <f t="shared" si="4"/>
        <v>1000</v>
      </c>
      <c r="T16" s="38" t="str">
        <f t="shared" si="7"/>
        <v>NO</v>
      </c>
      <c r="U16" s="38" t="str">
        <f t="shared" si="8"/>
        <v>Discolmedica</v>
      </c>
    </row>
    <row r="17" spans="1:21" x14ac:dyDescent="0.25">
      <c r="A17" s="45">
        <v>15</v>
      </c>
      <c r="B17" s="20" t="s">
        <v>33</v>
      </c>
      <c r="C17" s="20" t="s">
        <v>9</v>
      </c>
      <c r="D17" s="46">
        <v>200</v>
      </c>
      <c r="E17" s="47">
        <v>21383</v>
      </c>
      <c r="F17" s="38">
        <f>VLOOKUP(A17,Intercomercial!A:G,7,FALSE)</f>
        <v>0</v>
      </c>
      <c r="G17" s="38">
        <f>VLOOKUP(A17,Discolmedica!A:G,7,FALSE)</f>
        <v>20933</v>
      </c>
      <c r="H17" s="38" t="str">
        <f t="shared" si="0"/>
        <v>Con ofertas</v>
      </c>
      <c r="I17" s="38">
        <f t="array" ref="I17">MIN(IF(F17:G17&gt;0,F17:G17))</f>
        <v>20933</v>
      </c>
      <c r="J17" s="38" t="str">
        <f t="shared" si="1"/>
        <v>SI</v>
      </c>
      <c r="K17" s="38">
        <v>0</v>
      </c>
      <c r="L17" s="38"/>
      <c r="M17" s="38"/>
      <c r="N17" s="38">
        <f t="shared" si="10"/>
        <v>600</v>
      </c>
      <c r="O17" s="38">
        <v>200</v>
      </c>
      <c r="P17" s="38">
        <v>200</v>
      </c>
      <c r="Q17" s="48">
        <f t="shared" si="2"/>
        <v>0</v>
      </c>
      <c r="R17" s="48">
        <f t="shared" si="3"/>
        <v>1000</v>
      </c>
      <c r="S17" s="48">
        <f t="shared" si="4"/>
        <v>1000</v>
      </c>
      <c r="T17" s="38" t="str">
        <f t="shared" si="7"/>
        <v>NO</v>
      </c>
      <c r="U17" s="38" t="str">
        <f t="shared" si="8"/>
        <v>Discolmedica</v>
      </c>
    </row>
    <row r="18" spans="1:21" x14ac:dyDescent="0.25">
      <c r="A18" s="45">
        <v>16</v>
      </c>
      <c r="B18" s="20" t="s">
        <v>34</v>
      </c>
      <c r="C18" s="20" t="s">
        <v>9</v>
      </c>
      <c r="D18" s="46">
        <v>1000</v>
      </c>
      <c r="E18" s="47">
        <v>970</v>
      </c>
      <c r="F18" s="38">
        <f>VLOOKUP(A18,Intercomercial!A:G,7,FALSE)</f>
        <v>969</v>
      </c>
      <c r="G18" s="38">
        <f>VLOOKUP(A18,Discolmedica!A:G,7,FALSE)</f>
        <v>963</v>
      </c>
      <c r="H18" s="38" t="str">
        <f t="shared" si="0"/>
        <v>Con ofertas</v>
      </c>
      <c r="I18" s="38">
        <f t="array" ref="I18">MIN(IF(F18:G18&gt;0,F18:G18))</f>
        <v>963</v>
      </c>
      <c r="J18" s="38" t="str">
        <f t="shared" si="1"/>
        <v>NO</v>
      </c>
      <c r="K18" s="48">
        <f t="shared" ref="K18:K21" si="11">IF(F18=0,0,(600*I18)/F18)</f>
        <v>596.28482972136226</v>
      </c>
      <c r="L18" s="38">
        <v>200</v>
      </c>
      <c r="M18" s="38">
        <v>200</v>
      </c>
      <c r="N18" s="38">
        <f t="shared" si="10"/>
        <v>600</v>
      </c>
      <c r="O18" s="38">
        <v>200</v>
      </c>
      <c r="P18" s="38">
        <v>200</v>
      </c>
      <c r="Q18" s="48">
        <f t="shared" si="2"/>
        <v>996.28482972136226</v>
      </c>
      <c r="R18" s="48">
        <f t="shared" si="3"/>
        <v>1000</v>
      </c>
      <c r="S18" s="48">
        <f t="shared" si="4"/>
        <v>1000</v>
      </c>
      <c r="T18" s="38" t="str">
        <f t="shared" si="7"/>
        <v>NO</v>
      </c>
      <c r="U18" s="38" t="str">
        <f t="shared" si="8"/>
        <v>Discolmedica</v>
      </c>
    </row>
    <row r="19" spans="1:21" x14ac:dyDescent="0.25">
      <c r="A19" s="45">
        <v>17</v>
      </c>
      <c r="B19" s="20" t="s">
        <v>35</v>
      </c>
      <c r="C19" s="20" t="s">
        <v>9</v>
      </c>
      <c r="D19" s="46">
        <v>100</v>
      </c>
      <c r="E19" s="47">
        <v>1331</v>
      </c>
      <c r="F19" s="38">
        <f>VLOOKUP(A19,Intercomercial!A:G,7,FALSE)</f>
        <v>1105</v>
      </c>
      <c r="G19" s="38">
        <f>VLOOKUP(A19,Discolmedica!A:G,7,FALSE)</f>
        <v>1103</v>
      </c>
      <c r="H19" s="38" t="str">
        <f t="shared" si="0"/>
        <v>Con ofertas</v>
      </c>
      <c r="I19" s="38">
        <f t="array" ref="I19">MIN(IF(F19:G19&gt;0,F19:G19))</f>
        <v>1103</v>
      </c>
      <c r="J19" s="38" t="str">
        <f t="shared" si="1"/>
        <v>NO</v>
      </c>
      <c r="K19" s="48">
        <f t="shared" si="11"/>
        <v>598.91402714932121</v>
      </c>
      <c r="L19" s="38">
        <v>200</v>
      </c>
      <c r="M19" s="38">
        <v>200</v>
      </c>
      <c r="N19" s="38">
        <f t="shared" si="10"/>
        <v>600</v>
      </c>
      <c r="O19" s="38">
        <v>200</v>
      </c>
      <c r="P19" s="38">
        <v>200</v>
      </c>
      <c r="Q19" s="48">
        <f t="shared" si="2"/>
        <v>998.91402714932121</v>
      </c>
      <c r="R19" s="48">
        <f t="shared" si="3"/>
        <v>1000</v>
      </c>
      <c r="S19" s="48">
        <f t="shared" si="4"/>
        <v>1000</v>
      </c>
      <c r="T19" s="38" t="str">
        <f t="shared" si="7"/>
        <v>NO</v>
      </c>
      <c r="U19" s="38" t="str">
        <f t="shared" si="8"/>
        <v>Discolmedica</v>
      </c>
    </row>
    <row r="20" spans="1:21" x14ac:dyDescent="0.25">
      <c r="A20" s="45">
        <v>18</v>
      </c>
      <c r="B20" s="20" t="s">
        <v>36</v>
      </c>
      <c r="C20" s="20" t="s">
        <v>9</v>
      </c>
      <c r="D20" s="46">
        <v>300</v>
      </c>
      <c r="E20" s="47">
        <v>39910</v>
      </c>
      <c r="F20" s="38">
        <f>VLOOKUP(A20,Intercomercial!A:G,7,FALSE)</f>
        <v>39900</v>
      </c>
      <c r="G20" s="38">
        <f>VLOOKUP(A20,Discolmedica!A:G,7,FALSE)</f>
        <v>39359</v>
      </c>
      <c r="H20" s="38" t="str">
        <f t="shared" si="0"/>
        <v>Con ofertas</v>
      </c>
      <c r="I20" s="38">
        <f t="array" ref="I20">MIN(IF(F20:G20&gt;0,F20:G20))</f>
        <v>39359</v>
      </c>
      <c r="J20" s="38" t="str">
        <f t="shared" si="1"/>
        <v>NO</v>
      </c>
      <c r="K20" s="48">
        <f t="shared" si="11"/>
        <v>591.86466165413538</v>
      </c>
      <c r="L20" s="38">
        <v>200</v>
      </c>
      <c r="M20" s="38">
        <v>200</v>
      </c>
      <c r="N20" s="38">
        <f t="shared" si="10"/>
        <v>600</v>
      </c>
      <c r="O20" s="38">
        <v>200</v>
      </c>
      <c r="P20" s="38">
        <v>200</v>
      </c>
      <c r="Q20" s="48">
        <f t="shared" si="2"/>
        <v>991.86466165413538</v>
      </c>
      <c r="R20" s="48">
        <f t="shared" si="3"/>
        <v>1000</v>
      </c>
      <c r="S20" s="48">
        <f t="shared" si="4"/>
        <v>1000</v>
      </c>
      <c r="T20" s="38" t="str">
        <f t="shared" si="7"/>
        <v>NO</v>
      </c>
      <c r="U20" s="38" t="str">
        <f t="shared" si="8"/>
        <v>Discolmedica</v>
      </c>
    </row>
    <row r="21" spans="1:21" x14ac:dyDescent="0.25">
      <c r="A21" s="45">
        <v>19</v>
      </c>
      <c r="B21" s="20" t="s">
        <v>38</v>
      </c>
      <c r="C21" s="20" t="s">
        <v>9</v>
      </c>
      <c r="D21" s="46">
        <v>36</v>
      </c>
      <c r="E21" s="47">
        <v>13419</v>
      </c>
      <c r="F21" s="38">
        <f>VLOOKUP(A21,Intercomercial!A:G,7,FALSE)</f>
        <v>10790</v>
      </c>
      <c r="G21" s="38">
        <f>VLOOKUP(A21,Discolmedica!A:G,7,FALSE)</f>
        <v>10520</v>
      </c>
      <c r="H21" s="38" t="str">
        <f t="shared" si="0"/>
        <v>Con ofertas</v>
      </c>
      <c r="I21" s="38">
        <f t="array" ref="I21">MIN(IF(F21:G21&gt;0,F21:G21))</f>
        <v>10520</v>
      </c>
      <c r="J21" s="38" t="str">
        <f t="shared" si="1"/>
        <v>NO</v>
      </c>
      <c r="K21" s="48">
        <f t="shared" si="11"/>
        <v>584.98609823911033</v>
      </c>
      <c r="L21" s="38">
        <v>200</v>
      </c>
      <c r="M21" s="38">
        <v>200</v>
      </c>
      <c r="N21" s="38">
        <f t="shared" si="10"/>
        <v>600</v>
      </c>
      <c r="O21" s="38">
        <v>200</v>
      </c>
      <c r="P21" s="38">
        <v>200</v>
      </c>
      <c r="Q21" s="48">
        <f t="shared" si="2"/>
        <v>984.98609823911033</v>
      </c>
      <c r="R21" s="48">
        <f t="shared" si="3"/>
        <v>1000</v>
      </c>
      <c r="S21" s="48">
        <f t="shared" si="4"/>
        <v>1000</v>
      </c>
      <c r="T21" s="38" t="str">
        <f t="shared" si="7"/>
        <v>NO</v>
      </c>
      <c r="U21" s="38" t="str">
        <f t="shared" si="8"/>
        <v>Discolmedica</v>
      </c>
    </row>
    <row r="22" spans="1:21" x14ac:dyDescent="0.25">
      <c r="A22" s="45">
        <v>20</v>
      </c>
      <c r="B22" s="20" t="s">
        <v>40</v>
      </c>
      <c r="C22" s="20" t="s">
        <v>9</v>
      </c>
      <c r="D22" s="46">
        <v>72</v>
      </c>
      <c r="E22" s="47">
        <v>6318</v>
      </c>
      <c r="F22" s="38">
        <f>VLOOKUP(A22,Intercomercial!A:G,7,FALSE)</f>
        <v>0</v>
      </c>
      <c r="G22" s="38">
        <f>VLOOKUP(A22,Discolmedica!A:G,7,FALSE)</f>
        <v>6266</v>
      </c>
      <c r="H22" s="38" t="str">
        <f t="shared" si="0"/>
        <v>Con ofertas</v>
      </c>
      <c r="I22" s="38">
        <f t="array" ref="I22">MIN(IF(F22:G22&gt;0,F22:G22))</f>
        <v>6266</v>
      </c>
      <c r="J22" s="38" t="str">
        <f t="shared" si="1"/>
        <v>SI</v>
      </c>
      <c r="K22" s="38">
        <v>0</v>
      </c>
      <c r="L22" s="38"/>
      <c r="M22" s="38"/>
      <c r="N22" s="38">
        <f t="shared" si="10"/>
        <v>600</v>
      </c>
      <c r="O22" s="38">
        <v>200</v>
      </c>
      <c r="P22" s="38">
        <v>200</v>
      </c>
      <c r="Q22" s="48">
        <f t="shared" si="2"/>
        <v>0</v>
      </c>
      <c r="R22" s="48">
        <f t="shared" si="3"/>
        <v>1000</v>
      </c>
      <c r="S22" s="48">
        <f t="shared" si="4"/>
        <v>1000</v>
      </c>
      <c r="T22" s="38" t="str">
        <f t="shared" si="7"/>
        <v>NO</v>
      </c>
      <c r="U22" s="38" t="str">
        <f t="shared" si="8"/>
        <v>Discolmedica</v>
      </c>
    </row>
    <row r="23" spans="1:21" x14ac:dyDescent="0.25">
      <c r="A23" s="45">
        <v>21</v>
      </c>
      <c r="B23" s="20" t="s">
        <v>41</v>
      </c>
      <c r="C23" s="20" t="s">
        <v>9</v>
      </c>
      <c r="D23" s="46">
        <v>100</v>
      </c>
      <c r="E23" s="47">
        <v>93566</v>
      </c>
      <c r="F23" s="38">
        <f>VLOOKUP(A23,Intercomercial!A:G,7,FALSE)</f>
        <v>0</v>
      </c>
      <c r="G23" s="38">
        <f>VLOOKUP(A23,Discolmedica!A:G,7,FALSE)</f>
        <v>0</v>
      </c>
      <c r="H23" s="38" t="str">
        <f t="shared" si="0"/>
        <v>Sin ofertas</v>
      </c>
      <c r="I23" s="38">
        <f t="array" ref="I23">MIN(IF(F23:G23&gt;0,F23:G23))</f>
        <v>0</v>
      </c>
      <c r="J23" s="38" t="str">
        <f t="shared" si="1"/>
        <v>NO HAY OFERTAS</v>
      </c>
      <c r="K23" s="38">
        <v>0</v>
      </c>
      <c r="L23" s="38"/>
      <c r="M23" s="38"/>
      <c r="N23" s="38"/>
      <c r="O23" s="38"/>
      <c r="P23" s="38"/>
      <c r="Q23" s="48">
        <f t="shared" si="2"/>
        <v>0</v>
      </c>
      <c r="R23" s="48">
        <f t="shared" si="3"/>
        <v>0</v>
      </c>
      <c r="S23" s="48">
        <f t="shared" si="4"/>
        <v>0</v>
      </c>
      <c r="T23" s="38" t="s">
        <v>219</v>
      </c>
      <c r="U23" s="38" t="s">
        <v>219</v>
      </c>
    </row>
    <row r="24" spans="1:21" x14ac:dyDescent="0.25">
      <c r="A24" s="45">
        <v>22</v>
      </c>
      <c r="B24" s="20" t="s">
        <v>42</v>
      </c>
      <c r="C24" s="20" t="s">
        <v>9</v>
      </c>
      <c r="D24" s="46">
        <v>40</v>
      </c>
      <c r="E24" s="47">
        <v>66435</v>
      </c>
      <c r="F24" s="38">
        <f>VLOOKUP(A24,Intercomercial!A:G,7,FALSE)</f>
        <v>0</v>
      </c>
      <c r="G24" s="38">
        <f>VLOOKUP(A24,Discolmedica!A:G,7,FALSE)</f>
        <v>0</v>
      </c>
      <c r="H24" s="38" t="str">
        <f t="shared" si="0"/>
        <v>Sin ofertas</v>
      </c>
      <c r="I24" s="38">
        <f t="array" ref="I24">MIN(IF(F24:G24&gt;0,F24:G24))</f>
        <v>0</v>
      </c>
      <c r="J24" s="38" t="str">
        <f t="shared" si="1"/>
        <v>NO HAY OFERTAS</v>
      </c>
      <c r="K24" s="38">
        <v>0</v>
      </c>
      <c r="L24" s="38"/>
      <c r="M24" s="38"/>
      <c r="N24" s="38"/>
      <c r="O24" s="38"/>
      <c r="P24" s="38"/>
      <c r="Q24" s="48">
        <f t="shared" si="2"/>
        <v>0</v>
      </c>
      <c r="R24" s="48">
        <f t="shared" si="3"/>
        <v>0</v>
      </c>
      <c r="S24" s="48">
        <f t="shared" si="4"/>
        <v>0</v>
      </c>
      <c r="T24" s="38" t="s">
        <v>219</v>
      </c>
      <c r="U24" s="38" t="s">
        <v>219</v>
      </c>
    </row>
    <row r="25" spans="1:21" x14ac:dyDescent="0.25">
      <c r="A25" s="45">
        <v>23</v>
      </c>
      <c r="B25" s="20" t="s">
        <v>43</v>
      </c>
      <c r="C25" s="20" t="s">
        <v>9</v>
      </c>
      <c r="D25" s="46">
        <v>300</v>
      </c>
      <c r="E25" s="47">
        <v>69494</v>
      </c>
      <c r="F25" s="38">
        <f>VLOOKUP(A25,Intercomercial!A:G,7,FALSE)</f>
        <v>0</v>
      </c>
      <c r="G25" s="38">
        <f>VLOOKUP(A25,Discolmedica!A:G,7,FALSE)</f>
        <v>0</v>
      </c>
      <c r="H25" s="38" t="str">
        <f t="shared" si="0"/>
        <v>Sin ofertas</v>
      </c>
      <c r="I25" s="38">
        <f t="array" ref="I25">MIN(IF(F25:G25&gt;0,F25:G25))</f>
        <v>0</v>
      </c>
      <c r="J25" s="38" t="str">
        <f t="shared" si="1"/>
        <v>NO HAY OFERTAS</v>
      </c>
      <c r="K25" s="38">
        <v>0</v>
      </c>
      <c r="L25" s="38"/>
      <c r="M25" s="38"/>
      <c r="N25" s="38"/>
      <c r="O25" s="38"/>
      <c r="P25" s="38"/>
      <c r="Q25" s="48">
        <f t="shared" si="2"/>
        <v>0</v>
      </c>
      <c r="R25" s="48">
        <f t="shared" si="3"/>
        <v>0</v>
      </c>
      <c r="S25" s="48">
        <f t="shared" si="4"/>
        <v>0</v>
      </c>
      <c r="T25" s="38" t="s">
        <v>219</v>
      </c>
      <c r="U25" s="38" t="s">
        <v>219</v>
      </c>
    </row>
    <row r="26" spans="1:21" x14ac:dyDescent="0.25">
      <c r="A26" s="45">
        <v>24</v>
      </c>
      <c r="B26" s="20" t="s">
        <v>44</v>
      </c>
      <c r="C26" s="20" t="s">
        <v>9</v>
      </c>
      <c r="D26" s="46">
        <v>15</v>
      </c>
      <c r="E26" s="47">
        <v>41865</v>
      </c>
      <c r="F26" s="38">
        <f>VLOOKUP(A26,Intercomercial!A:G,7,FALSE)</f>
        <v>41800</v>
      </c>
      <c r="G26" s="38">
        <f>VLOOKUP(A26,Discolmedica!A:G,7,FALSE)</f>
        <v>0</v>
      </c>
      <c r="H26" s="38" t="str">
        <f t="shared" si="0"/>
        <v>Con ofertas</v>
      </c>
      <c r="I26" s="38">
        <f t="array" ref="I26">MIN(IF(F26:G26&gt;0,F26:G26))</f>
        <v>41800</v>
      </c>
      <c r="J26" s="38" t="str">
        <f t="shared" si="1"/>
        <v>SI</v>
      </c>
      <c r="K26" s="48">
        <f>IF(F26=0,0,(600*I26)/F26)</f>
        <v>600</v>
      </c>
      <c r="L26" s="38">
        <v>200</v>
      </c>
      <c r="M26" s="38">
        <v>200</v>
      </c>
      <c r="N26" s="38"/>
      <c r="O26" s="38"/>
      <c r="P26" s="38"/>
      <c r="Q26" s="48">
        <f t="shared" si="2"/>
        <v>1000</v>
      </c>
      <c r="R26" s="48">
        <f t="shared" si="3"/>
        <v>0</v>
      </c>
      <c r="S26" s="48">
        <f t="shared" si="4"/>
        <v>1000</v>
      </c>
      <c r="T26" s="38" t="str">
        <f t="shared" si="7"/>
        <v>NO</v>
      </c>
      <c r="U26" s="38" t="str">
        <f t="shared" si="8"/>
        <v>Intercomercial</v>
      </c>
    </row>
    <row r="27" spans="1:21" x14ac:dyDescent="0.25">
      <c r="A27" s="45">
        <v>25</v>
      </c>
      <c r="B27" s="9" t="s">
        <v>45</v>
      </c>
      <c r="C27" s="9" t="s">
        <v>9</v>
      </c>
      <c r="D27" s="46">
        <v>5</v>
      </c>
      <c r="E27" s="47">
        <v>5625</v>
      </c>
      <c r="F27" s="38">
        <f>VLOOKUP(A27,Intercomercial!A:G,7,FALSE)</f>
        <v>0</v>
      </c>
      <c r="G27" s="38">
        <f>VLOOKUP(A27,Discolmedica!A:G,7,FALSE)</f>
        <v>5100</v>
      </c>
      <c r="H27" s="38" t="str">
        <f t="shared" si="0"/>
        <v>Con ofertas</v>
      </c>
      <c r="I27" s="38">
        <f t="array" ref="I27">MIN(IF(F27:G27&gt;0,F27:G27))</f>
        <v>5100</v>
      </c>
      <c r="J27" s="38" t="str">
        <f t="shared" si="1"/>
        <v>SI</v>
      </c>
      <c r="K27" s="38">
        <v>0</v>
      </c>
      <c r="L27" s="38"/>
      <c r="M27" s="38"/>
      <c r="N27" s="38">
        <f t="shared" ref="N27:N30" si="12">IF(G27=0,0,(600*I27)/G27)</f>
        <v>600</v>
      </c>
      <c r="O27" s="38">
        <v>200</v>
      </c>
      <c r="P27" s="38">
        <v>200</v>
      </c>
      <c r="Q27" s="48">
        <f t="shared" si="2"/>
        <v>0</v>
      </c>
      <c r="R27" s="48">
        <f t="shared" si="3"/>
        <v>1000</v>
      </c>
      <c r="S27" s="48">
        <f t="shared" si="4"/>
        <v>1000</v>
      </c>
      <c r="T27" s="38" t="str">
        <f t="shared" si="7"/>
        <v>NO</v>
      </c>
      <c r="U27" s="38" t="str">
        <f t="shared" si="8"/>
        <v>Discolmedica</v>
      </c>
    </row>
    <row r="28" spans="1:21" x14ac:dyDescent="0.25">
      <c r="A28" s="45">
        <v>26</v>
      </c>
      <c r="B28" s="9" t="s">
        <v>47</v>
      </c>
      <c r="C28" s="9" t="s">
        <v>9</v>
      </c>
      <c r="D28" s="46">
        <v>10</v>
      </c>
      <c r="E28" s="47">
        <v>3337</v>
      </c>
      <c r="F28" s="38">
        <f>VLOOKUP(A28,Intercomercial!A:G,7,FALSE)</f>
        <v>3300</v>
      </c>
      <c r="G28" s="38">
        <f>VLOOKUP(A28,Discolmedica!A:G,7,FALSE)</f>
        <v>3291</v>
      </c>
      <c r="H28" s="38" t="str">
        <f t="shared" si="0"/>
        <v>Con ofertas</v>
      </c>
      <c r="I28" s="38">
        <f t="array" ref="I28">MIN(IF(F28:G28&gt;0,F28:G28))</f>
        <v>3291</v>
      </c>
      <c r="J28" s="38" t="str">
        <f t="shared" si="1"/>
        <v>NO</v>
      </c>
      <c r="K28" s="48">
        <f t="shared" ref="K28:K31" si="13">IF(F28=0,0,(600*I28)/F28)</f>
        <v>598.36363636363637</v>
      </c>
      <c r="L28" s="38">
        <v>200</v>
      </c>
      <c r="M28" s="38">
        <v>200</v>
      </c>
      <c r="N28" s="38">
        <f t="shared" si="12"/>
        <v>600</v>
      </c>
      <c r="O28" s="38">
        <v>200</v>
      </c>
      <c r="P28" s="38">
        <v>200</v>
      </c>
      <c r="Q28" s="48">
        <f t="shared" si="2"/>
        <v>998.36363636363637</v>
      </c>
      <c r="R28" s="48">
        <f t="shared" si="3"/>
        <v>1000</v>
      </c>
      <c r="S28" s="48">
        <f t="shared" si="4"/>
        <v>1000</v>
      </c>
      <c r="T28" s="38" t="str">
        <f t="shared" si="7"/>
        <v>NO</v>
      </c>
      <c r="U28" s="38" t="str">
        <f t="shared" si="8"/>
        <v>Discolmedica</v>
      </c>
    </row>
    <row r="29" spans="1:21" x14ac:dyDescent="0.25">
      <c r="A29" s="45">
        <v>27</v>
      </c>
      <c r="B29" s="9" t="s">
        <v>48</v>
      </c>
      <c r="C29" s="9" t="s">
        <v>9</v>
      </c>
      <c r="D29" s="46">
        <v>1000</v>
      </c>
      <c r="E29" s="47">
        <v>1010</v>
      </c>
      <c r="F29" s="38">
        <f>VLOOKUP(A29,Intercomercial!A:G,7,FALSE)</f>
        <v>929</v>
      </c>
      <c r="G29" s="38">
        <f>VLOOKUP(A29,Discolmedica!A:G,7,FALSE)</f>
        <v>928</v>
      </c>
      <c r="H29" s="38" t="str">
        <f t="shared" si="0"/>
        <v>Con ofertas</v>
      </c>
      <c r="I29" s="38">
        <f t="array" ref="I29">MIN(IF(F29:G29&gt;0,F29:G29))</f>
        <v>928</v>
      </c>
      <c r="J29" s="38" t="str">
        <f t="shared" si="1"/>
        <v>NO</v>
      </c>
      <c r="K29" s="48">
        <f t="shared" si="13"/>
        <v>599.35414424111946</v>
      </c>
      <c r="L29" s="38">
        <v>200</v>
      </c>
      <c r="M29" s="38">
        <v>200</v>
      </c>
      <c r="N29" s="38">
        <f t="shared" si="12"/>
        <v>600</v>
      </c>
      <c r="O29" s="38">
        <v>200</v>
      </c>
      <c r="P29" s="38">
        <v>200</v>
      </c>
      <c r="Q29" s="48">
        <f t="shared" si="2"/>
        <v>999.35414424111946</v>
      </c>
      <c r="R29" s="48">
        <f t="shared" si="3"/>
        <v>1000</v>
      </c>
      <c r="S29" s="48">
        <f t="shared" si="4"/>
        <v>1000</v>
      </c>
      <c r="T29" s="38" t="str">
        <f t="shared" si="7"/>
        <v>NO</v>
      </c>
      <c r="U29" s="38" t="str">
        <f t="shared" si="8"/>
        <v>Discolmedica</v>
      </c>
    </row>
    <row r="30" spans="1:21" ht="30" x14ac:dyDescent="0.25">
      <c r="A30" s="45">
        <v>28</v>
      </c>
      <c r="B30" s="9" t="s">
        <v>50</v>
      </c>
      <c r="C30" s="9" t="s">
        <v>9</v>
      </c>
      <c r="D30" s="46">
        <v>250</v>
      </c>
      <c r="E30" s="47">
        <v>58500</v>
      </c>
      <c r="F30" s="38">
        <f>VLOOKUP(A30,Intercomercial!A:G,7,FALSE)</f>
        <v>54600</v>
      </c>
      <c r="G30" s="38">
        <f>VLOOKUP(A30,Discolmedica!A:G,7,FALSE)</f>
        <v>54546</v>
      </c>
      <c r="H30" s="38" t="str">
        <f t="shared" si="0"/>
        <v>Con ofertas</v>
      </c>
      <c r="I30" s="38">
        <f t="array" ref="I30">MIN(IF(F30:G30&gt;0,F30:G30))</f>
        <v>54546</v>
      </c>
      <c r="J30" s="38" t="str">
        <f t="shared" si="1"/>
        <v>NO</v>
      </c>
      <c r="K30" s="48">
        <f t="shared" si="13"/>
        <v>599.4065934065934</v>
      </c>
      <c r="L30" s="38">
        <v>200</v>
      </c>
      <c r="M30" s="38">
        <v>200</v>
      </c>
      <c r="N30" s="38">
        <f t="shared" si="12"/>
        <v>600</v>
      </c>
      <c r="O30" s="38">
        <v>200</v>
      </c>
      <c r="P30" s="38">
        <v>200</v>
      </c>
      <c r="Q30" s="48">
        <f t="shared" si="2"/>
        <v>999.4065934065934</v>
      </c>
      <c r="R30" s="48">
        <f t="shared" si="3"/>
        <v>1000</v>
      </c>
      <c r="S30" s="48">
        <f t="shared" si="4"/>
        <v>1000</v>
      </c>
      <c r="T30" s="38" t="str">
        <f t="shared" si="7"/>
        <v>NO</v>
      </c>
      <c r="U30" s="38" t="str">
        <f t="shared" si="8"/>
        <v>Discolmedica</v>
      </c>
    </row>
    <row r="31" spans="1:21" x14ac:dyDescent="0.25">
      <c r="A31" s="45">
        <v>29</v>
      </c>
      <c r="B31" s="9" t="s">
        <v>52</v>
      </c>
      <c r="C31" s="9" t="s">
        <v>9</v>
      </c>
      <c r="D31" s="46">
        <v>60</v>
      </c>
      <c r="E31" s="47">
        <v>1539</v>
      </c>
      <c r="F31" s="38">
        <f>VLOOKUP(A31,Intercomercial!A:G,7,FALSE)</f>
        <v>1536</v>
      </c>
      <c r="G31" s="38">
        <f>VLOOKUP(A31,Discolmedica!A:G,7,FALSE)</f>
        <v>0</v>
      </c>
      <c r="H31" s="38" t="str">
        <f t="shared" si="0"/>
        <v>Con ofertas</v>
      </c>
      <c r="I31" s="38">
        <f t="array" ref="I31">MIN(IF(F31:G31&gt;0,F31:G31))</f>
        <v>1536</v>
      </c>
      <c r="J31" s="38" t="str">
        <f t="shared" si="1"/>
        <v>SI</v>
      </c>
      <c r="K31" s="48">
        <f t="shared" si="13"/>
        <v>600</v>
      </c>
      <c r="L31" s="38">
        <v>200</v>
      </c>
      <c r="M31" s="38">
        <v>200</v>
      </c>
      <c r="N31" s="38"/>
      <c r="O31" s="38"/>
      <c r="P31" s="38"/>
      <c r="Q31" s="48">
        <f t="shared" si="2"/>
        <v>1000</v>
      </c>
      <c r="R31" s="48">
        <f t="shared" si="3"/>
        <v>0</v>
      </c>
      <c r="S31" s="48">
        <f t="shared" si="4"/>
        <v>1000</v>
      </c>
      <c r="T31" s="38" t="str">
        <f t="shared" si="7"/>
        <v>NO</v>
      </c>
      <c r="U31" s="38" t="str">
        <f t="shared" si="8"/>
        <v>Intercomercial</v>
      </c>
    </row>
    <row r="32" spans="1:21" x14ac:dyDescent="0.25">
      <c r="A32" s="45">
        <v>30</v>
      </c>
      <c r="B32" s="9" t="s">
        <v>53</v>
      </c>
      <c r="C32" s="9" t="s">
        <v>9</v>
      </c>
      <c r="D32" s="46">
        <v>120</v>
      </c>
      <c r="E32" s="47">
        <v>33315</v>
      </c>
      <c r="F32" s="38">
        <f>VLOOKUP(A32,Intercomercial!A:G,7,FALSE)</f>
        <v>0</v>
      </c>
      <c r="G32" s="38">
        <f>VLOOKUP(A32,Discolmedica!A:G,7,FALSE)</f>
        <v>0</v>
      </c>
      <c r="H32" s="38" t="str">
        <f t="shared" si="0"/>
        <v>Sin ofertas</v>
      </c>
      <c r="I32" s="38">
        <f t="array" ref="I32">MIN(IF(F32:G32&gt;0,F32:G32))</f>
        <v>0</v>
      </c>
      <c r="J32" s="38" t="str">
        <f t="shared" si="1"/>
        <v>NO HAY OFERTAS</v>
      </c>
      <c r="K32" s="38">
        <v>0</v>
      </c>
      <c r="L32" s="38"/>
      <c r="M32" s="38"/>
      <c r="N32" s="38"/>
      <c r="O32" s="38"/>
      <c r="P32" s="38"/>
      <c r="Q32" s="48">
        <f t="shared" si="2"/>
        <v>0</v>
      </c>
      <c r="R32" s="48">
        <f t="shared" si="3"/>
        <v>0</v>
      </c>
      <c r="S32" s="48">
        <f t="shared" si="4"/>
        <v>0</v>
      </c>
      <c r="T32" s="38" t="s">
        <v>219</v>
      </c>
      <c r="U32" s="38" t="s">
        <v>219</v>
      </c>
    </row>
    <row r="33" spans="1:21" ht="30" x14ac:dyDescent="0.25">
      <c r="A33" s="45">
        <v>31</v>
      </c>
      <c r="B33" s="20" t="s">
        <v>54</v>
      </c>
      <c r="C33" s="20" t="s">
        <v>9</v>
      </c>
      <c r="D33" s="46">
        <v>360</v>
      </c>
      <c r="E33" s="47">
        <v>4940</v>
      </c>
      <c r="F33" s="38">
        <f>VLOOKUP(A33,Intercomercial!A:G,7,FALSE)</f>
        <v>0</v>
      </c>
      <c r="G33" s="38">
        <f>VLOOKUP(A33,Discolmedica!A:G,7,FALSE)</f>
        <v>4773</v>
      </c>
      <c r="H33" s="38" t="str">
        <f t="shared" si="0"/>
        <v>Con ofertas</v>
      </c>
      <c r="I33" s="38">
        <f t="array" ref="I33">MIN(IF(F33:G33&gt;0,F33:G33))</f>
        <v>4773</v>
      </c>
      <c r="J33" s="38" t="str">
        <f t="shared" si="1"/>
        <v>SI</v>
      </c>
      <c r="K33" s="38">
        <v>0</v>
      </c>
      <c r="L33" s="38"/>
      <c r="M33" s="38"/>
      <c r="N33" s="38">
        <f t="shared" ref="N33:N35" si="14">IF(G33=0,0,(600*I33)/G33)</f>
        <v>600</v>
      </c>
      <c r="O33" s="38">
        <v>200</v>
      </c>
      <c r="P33" s="38">
        <v>200</v>
      </c>
      <c r="Q33" s="48">
        <f t="shared" si="2"/>
        <v>0</v>
      </c>
      <c r="R33" s="48">
        <f t="shared" si="3"/>
        <v>1000</v>
      </c>
      <c r="S33" s="48">
        <f t="shared" si="4"/>
        <v>1000</v>
      </c>
      <c r="T33" s="38" t="str">
        <f t="shared" si="7"/>
        <v>NO</v>
      </c>
      <c r="U33" s="38" t="str">
        <f t="shared" si="8"/>
        <v>Discolmedica</v>
      </c>
    </row>
    <row r="34" spans="1:21" x14ac:dyDescent="0.25">
      <c r="A34" s="45">
        <v>32</v>
      </c>
      <c r="B34" s="20" t="s">
        <v>55</v>
      </c>
      <c r="C34" s="20" t="s">
        <v>9</v>
      </c>
      <c r="D34" s="46">
        <v>72</v>
      </c>
      <c r="E34" s="47">
        <v>5291</v>
      </c>
      <c r="F34" s="38">
        <f>VLOOKUP(A34,Intercomercial!A:G,7,FALSE)</f>
        <v>0</v>
      </c>
      <c r="G34" s="38">
        <f>VLOOKUP(A34,Discolmedica!A:G,7,FALSE)</f>
        <v>5000</v>
      </c>
      <c r="H34" s="38" t="str">
        <f t="shared" si="0"/>
        <v>Con ofertas</v>
      </c>
      <c r="I34" s="38">
        <f t="array" ref="I34">MIN(IF(F34:G34&gt;0,F34:G34))</f>
        <v>5000</v>
      </c>
      <c r="J34" s="38" t="str">
        <f t="shared" si="1"/>
        <v>SI</v>
      </c>
      <c r="K34" s="38">
        <v>0</v>
      </c>
      <c r="L34" s="38"/>
      <c r="M34" s="38"/>
      <c r="N34" s="38">
        <f t="shared" si="14"/>
        <v>600</v>
      </c>
      <c r="O34" s="38">
        <v>200</v>
      </c>
      <c r="P34" s="38">
        <v>200</v>
      </c>
      <c r="Q34" s="48">
        <f t="shared" si="2"/>
        <v>0</v>
      </c>
      <c r="R34" s="48">
        <f t="shared" si="3"/>
        <v>1000</v>
      </c>
      <c r="S34" s="48">
        <f t="shared" si="4"/>
        <v>1000</v>
      </c>
      <c r="T34" s="38" t="str">
        <f t="shared" si="7"/>
        <v>NO</v>
      </c>
      <c r="U34" s="38" t="str">
        <f t="shared" si="8"/>
        <v>Discolmedica</v>
      </c>
    </row>
    <row r="35" spans="1:21" x14ac:dyDescent="0.25">
      <c r="A35" s="45">
        <v>33</v>
      </c>
      <c r="B35" s="20" t="s">
        <v>56</v>
      </c>
      <c r="C35" s="20" t="s">
        <v>9</v>
      </c>
      <c r="D35" s="46">
        <v>72</v>
      </c>
      <c r="E35" s="47">
        <v>5681</v>
      </c>
      <c r="F35" s="38">
        <f>VLOOKUP(A35,Intercomercial!A:G,7,FALSE)</f>
        <v>0</v>
      </c>
      <c r="G35" s="38">
        <f>VLOOKUP(A35,Discolmedica!A:G,7,FALSE)</f>
        <v>5250</v>
      </c>
      <c r="H35" s="38" t="str">
        <f t="shared" si="0"/>
        <v>Con ofertas</v>
      </c>
      <c r="I35" s="38">
        <f t="array" ref="I35">MIN(IF(F35:G35&gt;0,F35:G35))</f>
        <v>5250</v>
      </c>
      <c r="J35" s="38" t="str">
        <f t="shared" si="1"/>
        <v>SI</v>
      </c>
      <c r="K35" s="38">
        <v>0</v>
      </c>
      <c r="L35" s="38"/>
      <c r="M35" s="38"/>
      <c r="N35" s="38">
        <f t="shared" si="14"/>
        <v>600</v>
      </c>
      <c r="O35" s="38">
        <v>200</v>
      </c>
      <c r="P35" s="38">
        <v>200</v>
      </c>
      <c r="Q35" s="48">
        <f t="shared" si="2"/>
        <v>0</v>
      </c>
      <c r="R35" s="48">
        <f t="shared" si="3"/>
        <v>1000</v>
      </c>
      <c r="S35" s="48">
        <f t="shared" si="4"/>
        <v>1000</v>
      </c>
      <c r="T35" s="38" t="str">
        <f t="shared" si="7"/>
        <v>NO</v>
      </c>
      <c r="U35" s="38" t="str">
        <f t="shared" si="8"/>
        <v>Discolmedica</v>
      </c>
    </row>
    <row r="36" spans="1:21" ht="30" x14ac:dyDescent="0.25">
      <c r="A36" s="45">
        <v>34</v>
      </c>
      <c r="B36" s="20" t="s">
        <v>57</v>
      </c>
      <c r="C36" s="20" t="s">
        <v>9</v>
      </c>
      <c r="D36" s="46">
        <v>60</v>
      </c>
      <c r="E36" s="47">
        <v>91765</v>
      </c>
      <c r="F36" s="38">
        <f>VLOOKUP(A36,Intercomercial!A:G,7,FALSE)</f>
        <v>0</v>
      </c>
      <c r="G36" s="38">
        <f>VLOOKUP(A36,Discolmedica!A:G,7,FALSE)</f>
        <v>0</v>
      </c>
      <c r="H36" s="38" t="str">
        <f t="shared" si="0"/>
        <v>Sin ofertas</v>
      </c>
      <c r="I36" s="38">
        <f t="array" ref="I36">MIN(IF(F36:G36&gt;0,F36:G36))</f>
        <v>0</v>
      </c>
      <c r="J36" s="38" t="str">
        <f t="shared" si="1"/>
        <v>NO HAY OFERTAS</v>
      </c>
      <c r="K36" s="38">
        <v>0</v>
      </c>
      <c r="L36" s="38"/>
      <c r="M36" s="38"/>
      <c r="N36" s="38"/>
      <c r="O36" s="38"/>
      <c r="P36" s="38"/>
      <c r="Q36" s="48">
        <f t="shared" si="2"/>
        <v>0</v>
      </c>
      <c r="R36" s="48">
        <f t="shared" si="3"/>
        <v>0</v>
      </c>
      <c r="S36" s="48">
        <f t="shared" si="4"/>
        <v>0</v>
      </c>
      <c r="T36" s="38" t="s">
        <v>219</v>
      </c>
      <c r="U36" s="38" t="s">
        <v>219</v>
      </c>
    </row>
    <row r="37" spans="1:21" x14ac:dyDescent="0.25">
      <c r="A37" s="45">
        <v>35</v>
      </c>
      <c r="B37" s="20" t="s">
        <v>58</v>
      </c>
      <c r="C37" s="20" t="s">
        <v>9</v>
      </c>
      <c r="D37" s="46">
        <v>70</v>
      </c>
      <c r="E37" s="47">
        <v>6975</v>
      </c>
      <c r="F37" s="38">
        <f>VLOOKUP(A37,Intercomercial!A:G,7,FALSE)</f>
        <v>6970</v>
      </c>
      <c r="G37" s="38">
        <f>VLOOKUP(A37,Discolmedica!A:G,7,FALSE)</f>
        <v>6900</v>
      </c>
      <c r="H37" s="38" t="str">
        <f t="shared" si="0"/>
        <v>Con ofertas</v>
      </c>
      <c r="I37" s="38">
        <f t="array" ref="I37">MIN(IF(F37:G37&gt;0,F37:G37))</f>
        <v>6900</v>
      </c>
      <c r="J37" s="38" t="str">
        <f t="shared" si="1"/>
        <v>NO</v>
      </c>
      <c r="K37" s="48">
        <f t="shared" ref="K37:K46" si="15">IF(F37=0,0,(600*I37)/F37)</f>
        <v>593.97417503586803</v>
      </c>
      <c r="L37" s="38">
        <v>200</v>
      </c>
      <c r="M37" s="38">
        <v>200</v>
      </c>
      <c r="N37" s="38">
        <f t="shared" ref="N37:N45" si="16">IF(G37=0,0,(600*I37)/G37)</f>
        <v>600</v>
      </c>
      <c r="O37" s="38">
        <v>200</v>
      </c>
      <c r="P37" s="38">
        <v>200</v>
      </c>
      <c r="Q37" s="48">
        <f t="shared" si="2"/>
        <v>993.97417503586803</v>
      </c>
      <c r="R37" s="48">
        <f t="shared" si="3"/>
        <v>1000</v>
      </c>
      <c r="S37" s="48">
        <f t="shared" si="4"/>
        <v>1000</v>
      </c>
      <c r="T37" s="38" t="str">
        <f t="shared" si="7"/>
        <v>NO</v>
      </c>
      <c r="U37" s="38" t="str">
        <f t="shared" si="8"/>
        <v>Discolmedica</v>
      </c>
    </row>
    <row r="38" spans="1:21" x14ac:dyDescent="0.25">
      <c r="A38" s="45">
        <v>36</v>
      </c>
      <c r="B38" s="20" t="s">
        <v>60</v>
      </c>
      <c r="C38" s="20" t="s">
        <v>9</v>
      </c>
      <c r="D38" s="46">
        <v>2000</v>
      </c>
      <c r="E38" s="47">
        <v>287</v>
      </c>
      <c r="F38" s="38">
        <f>VLOOKUP(A38,Intercomercial!A:G,7,FALSE)</f>
        <v>234</v>
      </c>
      <c r="G38" s="38">
        <f>VLOOKUP(A38,Discolmedica!A:G,7,FALSE)</f>
        <v>231</v>
      </c>
      <c r="H38" s="38" t="str">
        <f t="shared" si="0"/>
        <v>Con ofertas</v>
      </c>
      <c r="I38" s="38">
        <f t="array" ref="I38">MIN(IF(F38:G38&gt;0,F38:G38))</f>
        <v>231</v>
      </c>
      <c r="J38" s="38" t="str">
        <f t="shared" si="1"/>
        <v>NO</v>
      </c>
      <c r="K38" s="48">
        <f t="shared" si="15"/>
        <v>592.30769230769226</v>
      </c>
      <c r="L38" s="38">
        <v>200</v>
      </c>
      <c r="M38" s="38">
        <v>200</v>
      </c>
      <c r="N38" s="38">
        <f t="shared" si="16"/>
        <v>600</v>
      </c>
      <c r="O38" s="38">
        <v>200</v>
      </c>
      <c r="P38" s="38">
        <v>200</v>
      </c>
      <c r="Q38" s="48">
        <f t="shared" si="2"/>
        <v>992.30769230769226</v>
      </c>
      <c r="R38" s="48">
        <f t="shared" si="3"/>
        <v>1000</v>
      </c>
      <c r="S38" s="48">
        <f t="shared" si="4"/>
        <v>1000</v>
      </c>
      <c r="T38" s="38" t="str">
        <f t="shared" si="7"/>
        <v>NO</v>
      </c>
      <c r="U38" s="38" t="str">
        <f t="shared" si="8"/>
        <v>Discolmedica</v>
      </c>
    </row>
    <row r="39" spans="1:21" x14ac:dyDescent="0.25">
      <c r="A39" s="45">
        <v>37</v>
      </c>
      <c r="B39" s="20" t="s">
        <v>61</v>
      </c>
      <c r="C39" s="20" t="s">
        <v>9</v>
      </c>
      <c r="D39" s="46">
        <v>30</v>
      </c>
      <c r="E39" s="47">
        <v>4810</v>
      </c>
      <c r="F39" s="38">
        <f>VLOOKUP(A39,Intercomercial!A:G,7,FALSE)</f>
        <v>4800</v>
      </c>
      <c r="G39" s="38">
        <f>VLOOKUP(A39,Discolmedica!A:G,7,FALSE)</f>
        <v>4809</v>
      </c>
      <c r="H39" s="38" t="str">
        <f t="shared" si="0"/>
        <v>Con ofertas</v>
      </c>
      <c r="I39" s="38">
        <f t="array" ref="I39">MIN(IF(F39:G39&gt;0,F39:G39))</f>
        <v>4800</v>
      </c>
      <c r="J39" s="38" t="str">
        <f t="shared" si="1"/>
        <v>NO</v>
      </c>
      <c r="K39" s="48">
        <f t="shared" si="15"/>
        <v>600</v>
      </c>
      <c r="L39" s="38">
        <v>200</v>
      </c>
      <c r="M39" s="38">
        <v>200</v>
      </c>
      <c r="N39" s="48">
        <f t="shared" si="16"/>
        <v>598.87710542732373</v>
      </c>
      <c r="O39" s="38">
        <v>200</v>
      </c>
      <c r="P39" s="38">
        <v>200</v>
      </c>
      <c r="Q39" s="48">
        <f t="shared" si="2"/>
        <v>1000</v>
      </c>
      <c r="R39" s="48">
        <f t="shared" si="3"/>
        <v>998.87710542732373</v>
      </c>
      <c r="S39" s="48">
        <f t="shared" si="4"/>
        <v>1000</v>
      </c>
      <c r="T39" s="38" t="str">
        <f t="shared" si="7"/>
        <v>NO</v>
      </c>
      <c r="U39" s="38" t="str">
        <f t="shared" si="8"/>
        <v>Intercomercial</v>
      </c>
    </row>
    <row r="40" spans="1:21" x14ac:dyDescent="0.25">
      <c r="A40" s="45">
        <v>38</v>
      </c>
      <c r="B40" s="20" t="s">
        <v>62</v>
      </c>
      <c r="C40" s="20" t="s">
        <v>9</v>
      </c>
      <c r="D40" s="46">
        <v>20</v>
      </c>
      <c r="E40" s="47">
        <v>4810</v>
      </c>
      <c r="F40" s="38">
        <f>VLOOKUP(A40,Intercomercial!A:G,7,FALSE)</f>
        <v>4800</v>
      </c>
      <c r="G40" s="38">
        <f>VLOOKUP(A40,Discolmedica!A:G,7,FALSE)</f>
        <v>4775</v>
      </c>
      <c r="H40" s="38" t="str">
        <f t="shared" si="0"/>
        <v>Con ofertas</v>
      </c>
      <c r="I40" s="38">
        <f t="array" ref="I40">MIN(IF(F40:G40&gt;0,F40:G40))</f>
        <v>4775</v>
      </c>
      <c r="J40" s="38" t="str">
        <f t="shared" si="1"/>
        <v>NO</v>
      </c>
      <c r="K40" s="48">
        <f t="shared" si="15"/>
        <v>596.875</v>
      </c>
      <c r="L40" s="38">
        <v>200</v>
      </c>
      <c r="M40" s="38">
        <v>200</v>
      </c>
      <c r="N40" s="38">
        <f t="shared" si="16"/>
        <v>600</v>
      </c>
      <c r="O40" s="38">
        <v>200</v>
      </c>
      <c r="P40" s="38">
        <v>200</v>
      </c>
      <c r="Q40" s="48">
        <f t="shared" si="2"/>
        <v>996.875</v>
      </c>
      <c r="R40" s="48">
        <f t="shared" si="3"/>
        <v>1000</v>
      </c>
      <c r="S40" s="48">
        <f t="shared" si="4"/>
        <v>1000</v>
      </c>
      <c r="T40" s="38" t="str">
        <f t="shared" si="7"/>
        <v>NO</v>
      </c>
      <c r="U40" s="38" t="str">
        <f t="shared" si="8"/>
        <v>Discolmedica</v>
      </c>
    </row>
    <row r="41" spans="1:21" x14ac:dyDescent="0.25">
      <c r="A41" s="45">
        <v>39</v>
      </c>
      <c r="B41" s="20" t="s">
        <v>63</v>
      </c>
      <c r="C41" s="20" t="s">
        <v>9</v>
      </c>
      <c r="D41" s="46">
        <v>800</v>
      </c>
      <c r="E41" s="47">
        <v>323</v>
      </c>
      <c r="F41" s="38">
        <f>VLOOKUP(A41,Intercomercial!A:G,7,FALSE)</f>
        <v>309</v>
      </c>
      <c r="G41" s="38">
        <f>VLOOKUP(A41,Discolmedica!A:G,7,FALSE)</f>
        <v>308</v>
      </c>
      <c r="H41" s="38" t="str">
        <f t="shared" si="0"/>
        <v>Con ofertas</v>
      </c>
      <c r="I41" s="38">
        <f t="array" ref="I41">MIN(IF(F41:G41&gt;0,F41:G41))</f>
        <v>308</v>
      </c>
      <c r="J41" s="38" t="str">
        <f t="shared" si="1"/>
        <v>NO</v>
      </c>
      <c r="K41" s="48">
        <f t="shared" si="15"/>
        <v>598.05825242718447</v>
      </c>
      <c r="L41" s="38">
        <v>200</v>
      </c>
      <c r="M41" s="38">
        <v>200</v>
      </c>
      <c r="N41" s="38">
        <f t="shared" si="16"/>
        <v>600</v>
      </c>
      <c r="O41" s="38">
        <v>200</v>
      </c>
      <c r="P41" s="38">
        <v>200</v>
      </c>
      <c r="Q41" s="48">
        <f t="shared" si="2"/>
        <v>998.05825242718447</v>
      </c>
      <c r="R41" s="48">
        <f t="shared" si="3"/>
        <v>1000</v>
      </c>
      <c r="S41" s="48">
        <f t="shared" si="4"/>
        <v>1000</v>
      </c>
      <c r="T41" s="38" t="str">
        <f t="shared" si="7"/>
        <v>NO</v>
      </c>
      <c r="U41" s="38" t="str">
        <f t="shared" si="8"/>
        <v>Discolmedica</v>
      </c>
    </row>
    <row r="42" spans="1:21" x14ac:dyDescent="0.25">
      <c r="A42" s="45">
        <v>40</v>
      </c>
      <c r="B42" s="20" t="s">
        <v>65</v>
      </c>
      <c r="C42" s="20" t="s">
        <v>9</v>
      </c>
      <c r="D42" s="46">
        <v>1000</v>
      </c>
      <c r="E42" s="47">
        <v>4316</v>
      </c>
      <c r="F42" s="38">
        <f>VLOOKUP(A42,Intercomercial!A:G,7,FALSE)</f>
        <v>4300</v>
      </c>
      <c r="G42" s="38">
        <f>VLOOKUP(A42,Discolmedica!A:G,7,FALSE)</f>
        <v>4253</v>
      </c>
      <c r="H42" s="38" t="str">
        <f t="shared" si="0"/>
        <v>Con ofertas</v>
      </c>
      <c r="I42" s="38">
        <f t="array" ref="I42">MIN(IF(F42:G42&gt;0,F42:G42))</f>
        <v>4253</v>
      </c>
      <c r="J42" s="38" t="str">
        <f t="shared" si="1"/>
        <v>NO</v>
      </c>
      <c r="K42" s="48">
        <f t="shared" si="15"/>
        <v>593.44186046511629</v>
      </c>
      <c r="L42" s="38">
        <v>200</v>
      </c>
      <c r="M42" s="38">
        <v>200</v>
      </c>
      <c r="N42" s="38">
        <f t="shared" si="16"/>
        <v>600</v>
      </c>
      <c r="O42" s="38">
        <v>200</v>
      </c>
      <c r="P42" s="38">
        <v>200</v>
      </c>
      <c r="Q42" s="48">
        <f t="shared" si="2"/>
        <v>993.44186046511629</v>
      </c>
      <c r="R42" s="48">
        <f t="shared" si="3"/>
        <v>1000</v>
      </c>
      <c r="S42" s="48">
        <f t="shared" si="4"/>
        <v>1000</v>
      </c>
      <c r="T42" s="38" t="str">
        <f t="shared" si="7"/>
        <v>NO</v>
      </c>
      <c r="U42" s="38" t="str">
        <f t="shared" si="8"/>
        <v>Discolmedica</v>
      </c>
    </row>
    <row r="43" spans="1:21" x14ac:dyDescent="0.25">
      <c r="A43" s="45">
        <v>41</v>
      </c>
      <c r="B43" s="20" t="s">
        <v>66</v>
      </c>
      <c r="C43" s="20" t="s">
        <v>9</v>
      </c>
      <c r="D43" s="46">
        <v>20</v>
      </c>
      <c r="E43" s="47">
        <v>8400</v>
      </c>
      <c r="F43" s="38">
        <f>VLOOKUP(A43,Intercomercial!A:G,7,FALSE)</f>
        <v>8000</v>
      </c>
      <c r="G43" s="38">
        <f>VLOOKUP(A43,Discolmedica!A:G,7,FALSE)</f>
        <v>7991</v>
      </c>
      <c r="H43" s="38" t="str">
        <f t="shared" si="0"/>
        <v>Con ofertas</v>
      </c>
      <c r="I43" s="38">
        <f t="array" ref="I43">MIN(IF(F43:G43&gt;0,F43:G43))</f>
        <v>7991</v>
      </c>
      <c r="J43" s="38" t="str">
        <f t="shared" si="1"/>
        <v>NO</v>
      </c>
      <c r="K43" s="48">
        <f t="shared" si="15"/>
        <v>599.32500000000005</v>
      </c>
      <c r="L43" s="38">
        <v>200</v>
      </c>
      <c r="M43" s="38">
        <v>200</v>
      </c>
      <c r="N43" s="38">
        <f t="shared" si="16"/>
        <v>600</v>
      </c>
      <c r="O43" s="38">
        <v>200</v>
      </c>
      <c r="P43" s="38">
        <v>200</v>
      </c>
      <c r="Q43" s="48">
        <f t="shared" si="2"/>
        <v>999.32500000000005</v>
      </c>
      <c r="R43" s="48">
        <f t="shared" si="3"/>
        <v>1000</v>
      </c>
      <c r="S43" s="48">
        <f t="shared" si="4"/>
        <v>1000</v>
      </c>
      <c r="T43" s="38" t="str">
        <f t="shared" si="7"/>
        <v>NO</v>
      </c>
      <c r="U43" s="38" t="str">
        <f t="shared" si="8"/>
        <v>Discolmedica</v>
      </c>
    </row>
    <row r="44" spans="1:21" x14ac:dyDescent="0.25">
      <c r="A44" s="45">
        <v>42</v>
      </c>
      <c r="B44" s="20" t="s">
        <v>67</v>
      </c>
      <c r="C44" s="20" t="s">
        <v>9</v>
      </c>
      <c r="D44" s="46">
        <v>35</v>
      </c>
      <c r="E44" s="47">
        <v>16923</v>
      </c>
      <c r="F44" s="38">
        <f>VLOOKUP(A44,Intercomercial!A:G,7,FALSE)</f>
        <v>12350</v>
      </c>
      <c r="G44" s="38">
        <f>VLOOKUP(A44,Discolmedica!A:G,7,FALSE)</f>
        <v>16290</v>
      </c>
      <c r="H44" s="38" t="str">
        <f t="shared" si="0"/>
        <v>Con ofertas</v>
      </c>
      <c r="I44" s="38">
        <f t="array" ref="I44">MIN(IF(F44:G44&gt;0,F44:G44))</f>
        <v>12350</v>
      </c>
      <c r="J44" s="38" t="str">
        <f t="shared" si="1"/>
        <v>NO</v>
      </c>
      <c r="K44" s="48">
        <f t="shared" si="15"/>
        <v>600</v>
      </c>
      <c r="L44" s="38">
        <v>200</v>
      </c>
      <c r="M44" s="38">
        <v>200</v>
      </c>
      <c r="N44" s="38">
        <f t="shared" si="16"/>
        <v>454.8802946593002</v>
      </c>
      <c r="O44" s="38">
        <v>200</v>
      </c>
      <c r="P44" s="38">
        <v>200</v>
      </c>
      <c r="Q44" s="48">
        <f t="shared" si="2"/>
        <v>1000</v>
      </c>
      <c r="R44" s="48">
        <f t="shared" si="3"/>
        <v>854.88029465930026</v>
      </c>
      <c r="S44" s="48">
        <f t="shared" si="4"/>
        <v>1000</v>
      </c>
      <c r="T44" s="38" t="str">
        <f t="shared" si="7"/>
        <v>NO</v>
      </c>
      <c r="U44" s="38" t="str">
        <f t="shared" si="8"/>
        <v>Intercomercial</v>
      </c>
    </row>
    <row r="45" spans="1:21" x14ac:dyDescent="0.25">
      <c r="A45" s="45">
        <v>43</v>
      </c>
      <c r="B45" s="20" t="s">
        <v>69</v>
      </c>
      <c r="C45" s="20" t="s">
        <v>9</v>
      </c>
      <c r="D45" s="46">
        <v>3000</v>
      </c>
      <c r="E45" s="47">
        <v>234</v>
      </c>
      <c r="F45" s="38">
        <f>VLOOKUP(A45,Intercomercial!A:G,7,FALSE)</f>
        <v>208</v>
      </c>
      <c r="G45" s="38">
        <f>VLOOKUP(A45,Discolmedica!A:G,7,FALSE)</f>
        <v>234</v>
      </c>
      <c r="H45" s="38" t="str">
        <f t="shared" si="0"/>
        <v>Con ofertas</v>
      </c>
      <c r="I45" s="38">
        <f t="array" ref="I45">MIN(IF(F45:G45&gt;0,F45:G45))</f>
        <v>208</v>
      </c>
      <c r="J45" s="38" t="str">
        <f t="shared" si="1"/>
        <v>NO</v>
      </c>
      <c r="K45" s="48">
        <f t="shared" si="15"/>
        <v>600</v>
      </c>
      <c r="L45" s="38">
        <v>200</v>
      </c>
      <c r="M45" s="38">
        <v>200</v>
      </c>
      <c r="N45" s="38">
        <f t="shared" si="16"/>
        <v>533.33333333333337</v>
      </c>
      <c r="O45" s="38">
        <v>200</v>
      </c>
      <c r="P45" s="38">
        <v>200</v>
      </c>
      <c r="Q45" s="48">
        <f t="shared" si="2"/>
        <v>1000</v>
      </c>
      <c r="R45" s="48">
        <f t="shared" si="3"/>
        <v>933.33333333333337</v>
      </c>
      <c r="S45" s="48">
        <f t="shared" si="4"/>
        <v>1000</v>
      </c>
      <c r="T45" s="38" t="str">
        <f t="shared" si="7"/>
        <v>NO</v>
      </c>
      <c r="U45" s="38" t="str">
        <f t="shared" si="8"/>
        <v>Intercomercial</v>
      </c>
    </row>
    <row r="46" spans="1:21" x14ac:dyDescent="0.25">
      <c r="A46" s="45">
        <v>44</v>
      </c>
      <c r="B46" s="20" t="s">
        <v>70</v>
      </c>
      <c r="C46" s="20" t="s">
        <v>9</v>
      </c>
      <c r="D46" s="46">
        <v>20000</v>
      </c>
      <c r="E46" s="47">
        <v>241</v>
      </c>
      <c r="F46" s="38">
        <f>VLOOKUP(A46,Intercomercial!A:G,7,FALSE)</f>
        <v>208</v>
      </c>
      <c r="G46" s="38">
        <f>VLOOKUP(A46,Discolmedica!A:G,7,FALSE)</f>
        <v>0</v>
      </c>
      <c r="H46" s="38" t="str">
        <f t="shared" si="0"/>
        <v>Con ofertas</v>
      </c>
      <c r="I46" s="38">
        <f t="array" ref="I46">MIN(IF(F46:G46&gt;0,F46:G46))</f>
        <v>208</v>
      </c>
      <c r="J46" s="38" t="str">
        <f t="shared" si="1"/>
        <v>SI</v>
      </c>
      <c r="K46" s="48">
        <f t="shared" si="15"/>
        <v>600</v>
      </c>
      <c r="L46" s="38">
        <v>200</v>
      </c>
      <c r="M46" s="38">
        <v>200</v>
      </c>
      <c r="N46" s="38"/>
      <c r="O46" s="38"/>
      <c r="P46" s="38"/>
      <c r="Q46" s="48">
        <f t="shared" si="2"/>
        <v>1000</v>
      </c>
      <c r="R46" s="48">
        <f t="shared" si="3"/>
        <v>0</v>
      </c>
      <c r="S46" s="48">
        <f t="shared" si="4"/>
        <v>1000</v>
      </c>
      <c r="T46" s="38" t="str">
        <f t="shared" si="7"/>
        <v>NO</v>
      </c>
      <c r="U46" s="38" t="str">
        <f t="shared" si="8"/>
        <v>Intercomercial</v>
      </c>
    </row>
    <row r="47" spans="1:21" x14ac:dyDescent="0.25">
      <c r="A47" s="45">
        <v>45</v>
      </c>
      <c r="B47" s="20" t="s">
        <v>71</v>
      </c>
      <c r="C47" s="20" t="s">
        <v>9</v>
      </c>
      <c r="D47" s="46">
        <v>7000</v>
      </c>
      <c r="E47" s="47">
        <v>289</v>
      </c>
      <c r="F47" s="38">
        <f>VLOOKUP(A47,Intercomercial!A:G,7,FALSE)</f>
        <v>0</v>
      </c>
      <c r="G47" s="38">
        <f>VLOOKUP(A47,Discolmedica!A:G,7,FALSE)</f>
        <v>0</v>
      </c>
      <c r="H47" s="38" t="str">
        <f t="shared" si="0"/>
        <v>Sin ofertas</v>
      </c>
      <c r="I47" s="38">
        <f t="array" ref="I47">MIN(IF(F47:G47&gt;0,F47:G47))</f>
        <v>0</v>
      </c>
      <c r="J47" s="38" t="str">
        <f t="shared" si="1"/>
        <v>NO HAY OFERTAS</v>
      </c>
      <c r="K47" s="38">
        <v>0</v>
      </c>
      <c r="L47" s="38"/>
      <c r="M47" s="38"/>
      <c r="N47" s="38"/>
      <c r="O47" s="38"/>
      <c r="P47" s="38"/>
      <c r="Q47" s="48">
        <f t="shared" si="2"/>
        <v>0</v>
      </c>
      <c r="R47" s="48">
        <f t="shared" si="3"/>
        <v>0</v>
      </c>
      <c r="S47" s="48">
        <f t="shared" si="4"/>
        <v>0</v>
      </c>
      <c r="T47" s="38" t="s">
        <v>219</v>
      </c>
      <c r="U47" s="38" t="s">
        <v>219</v>
      </c>
    </row>
    <row r="48" spans="1:21" x14ac:dyDescent="0.25">
      <c r="A48" s="45">
        <v>46</v>
      </c>
      <c r="B48" s="20" t="s">
        <v>72</v>
      </c>
      <c r="C48" s="20" t="s">
        <v>9</v>
      </c>
      <c r="D48" s="46">
        <v>2200</v>
      </c>
      <c r="E48" s="47">
        <v>936</v>
      </c>
      <c r="F48" s="38">
        <f>VLOOKUP(A48,Intercomercial!A:G,7,FALSE)</f>
        <v>910</v>
      </c>
      <c r="G48" s="38">
        <f>VLOOKUP(A48,Discolmedica!A:G,7,FALSE)</f>
        <v>908</v>
      </c>
      <c r="H48" s="38" t="str">
        <f t="shared" si="0"/>
        <v>Con ofertas</v>
      </c>
      <c r="I48" s="38">
        <f t="array" ref="I48">MIN(IF(F48:G48&gt;0,F48:G48))</f>
        <v>908</v>
      </c>
      <c r="J48" s="38" t="str">
        <f t="shared" si="1"/>
        <v>NO</v>
      </c>
      <c r="K48" s="48">
        <f t="shared" ref="K48:K49" si="17">IF(F48=0,0,(600*I48)/F48)</f>
        <v>598.68131868131866</v>
      </c>
      <c r="L48" s="38">
        <v>200</v>
      </c>
      <c r="M48" s="38">
        <v>200</v>
      </c>
      <c r="N48" s="38">
        <f t="shared" ref="N48:N49" si="18">IF(G48=0,0,(600*I48)/G48)</f>
        <v>600</v>
      </c>
      <c r="O48" s="38">
        <v>200</v>
      </c>
      <c r="P48" s="38">
        <v>200</v>
      </c>
      <c r="Q48" s="48">
        <f t="shared" si="2"/>
        <v>998.68131868131866</v>
      </c>
      <c r="R48" s="48">
        <f t="shared" si="3"/>
        <v>1000</v>
      </c>
      <c r="S48" s="48">
        <f t="shared" si="4"/>
        <v>1000</v>
      </c>
      <c r="T48" s="38" t="str">
        <f t="shared" si="7"/>
        <v>NO</v>
      </c>
      <c r="U48" s="38" t="str">
        <f t="shared" si="8"/>
        <v>Discolmedica</v>
      </c>
    </row>
    <row r="49" spans="1:21" x14ac:dyDescent="0.25">
      <c r="A49" s="45">
        <v>47</v>
      </c>
      <c r="B49" s="20" t="s">
        <v>74</v>
      </c>
      <c r="C49" s="20" t="s">
        <v>9</v>
      </c>
      <c r="D49" s="46">
        <v>100</v>
      </c>
      <c r="E49" s="47">
        <v>2350</v>
      </c>
      <c r="F49" s="38">
        <f>VLOOKUP(A49,Intercomercial!A:G,7,FALSE)</f>
        <v>1800</v>
      </c>
      <c r="G49" s="38">
        <f>VLOOKUP(A49,Discolmedica!A:G,7,FALSE)</f>
        <v>1780</v>
      </c>
      <c r="H49" s="38" t="str">
        <f t="shared" si="0"/>
        <v>Con ofertas</v>
      </c>
      <c r="I49" s="38">
        <f t="array" ref="I49">MIN(IF(F49:G49&gt;0,F49:G49))</f>
        <v>1780</v>
      </c>
      <c r="J49" s="38" t="str">
        <f t="shared" si="1"/>
        <v>NO</v>
      </c>
      <c r="K49" s="48">
        <f t="shared" si="17"/>
        <v>593.33333333333337</v>
      </c>
      <c r="L49" s="38">
        <v>200</v>
      </c>
      <c r="M49" s="38">
        <v>200</v>
      </c>
      <c r="N49" s="38">
        <f t="shared" si="18"/>
        <v>600</v>
      </c>
      <c r="O49" s="38">
        <v>200</v>
      </c>
      <c r="P49" s="38">
        <v>200</v>
      </c>
      <c r="Q49" s="48">
        <f t="shared" si="2"/>
        <v>993.33333333333337</v>
      </c>
      <c r="R49" s="48">
        <f t="shared" si="3"/>
        <v>1000</v>
      </c>
      <c r="S49" s="48">
        <f t="shared" si="4"/>
        <v>1000</v>
      </c>
      <c r="T49" s="38" t="str">
        <f t="shared" si="7"/>
        <v>NO</v>
      </c>
      <c r="U49" s="38" t="str">
        <f t="shared" si="8"/>
        <v>Discolmedica</v>
      </c>
    </row>
    <row r="50" spans="1:21" x14ac:dyDescent="0.25">
      <c r="A50" s="45">
        <v>48</v>
      </c>
      <c r="B50" s="20" t="s">
        <v>76</v>
      </c>
      <c r="C50" s="20" t="s">
        <v>9</v>
      </c>
      <c r="D50" s="46">
        <v>250</v>
      </c>
      <c r="E50" s="47">
        <v>954</v>
      </c>
      <c r="F50" s="38">
        <f>VLOOKUP(A50,Intercomercial!A:G,7,FALSE)</f>
        <v>0</v>
      </c>
      <c r="G50" s="38">
        <f>VLOOKUP(A50,Discolmedica!A:G,7,FALSE)</f>
        <v>0</v>
      </c>
      <c r="H50" s="38" t="str">
        <f t="shared" si="0"/>
        <v>Sin ofertas</v>
      </c>
      <c r="I50" s="38">
        <f t="array" ref="I50">MIN(IF(F50:G50&gt;0,F50:G50))</f>
        <v>0</v>
      </c>
      <c r="J50" s="38" t="str">
        <f t="shared" si="1"/>
        <v>NO HAY OFERTAS</v>
      </c>
      <c r="K50" s="38">
        <v>0</v>
      </c>
      <c r="L50" s="38"/>
      <c r="M50" s="38"/>
      <c r="N50" s="38"/>
      <c r="O50" s="38"/>
      <c r="P50" s="38"/>
      <c r="Q50" s="48">
        <f t="shared" si="2"/>
        <v>0</v>
      </c>
      <c r="R50" s="48">
        <f t="shared" si="3"/>
        <v>0</v>
      </c>
      <c r="S50" s="48">
        <f t="shared" si="4"/>
        <v>0</v>
      </c>
      <c r="T50" s="38" t="s">
        <v>219</v>
      </c>
      <c r="U50" s="38" t="s">
        <v>219</v>
      </c>
    </row>
    <row r="51" spans="1:21" x14ac:dyDescent="0.25">
      <c r="A51" s="45">
        <v>49</v>
      </c>
      <c r="B51" s="20" t="s">
        <v>77</v>
      </c>
      <c r="C51" s="20" t="s">
        <v>9</v>
      </c>
      <c r="D51" s="46">
        <v>1300</v>
      </c>
      <c r="E51" s="47">
        <v>280</v>
      </c>
      <c r="F51" s="38">
        <f>VLOOKUP(A51,Intercomercial!A:G,7,FALSE)</f>
        <v>240</v>
      </c>
      <c r="G51" s="38">
        <f>VLOOKUP(A51,Discolmedica!A:G,7,FALSE)</f>
        <v>0</v>
      </c>
      <c r="H51" s="38" t="str">
        <f t="shared" si="0"/>
        <v>Con ofertas</v>
      </c>
      <c r="I51" s="38">
        <f t="array" ref="I51">MIN(IF(F51:G51&gt;0,F51:G51))</f>
        <v>240</v>
      </c>
      <c r="J51" s="38" t="str">
        <f t="shared" si="1"/>
        <v>SI</v>
      </c>
      <c r="K51" s="48">
        <f t="shared" ref="K51:K58" si="19">IF(F51=0,0,(600*I51)/F51)</f>
        <v>600</v>
      </c>
      <c r="L51" s="38">
        <v>200</v>
      </c>
      <c r="M51" s="38">
        <v>200</v>
      </c>
      <c r="N51" s="38"/>
      <c r="O51" s="38"/>
      <c r="P51" s="38"/>
      <c r="Q51" s="48">
        <f t="shared" si="2"/>
        <v>1000</v>
      </c>
      <c r="R51" s="48">
        <f t="shared" si="3"/>
        <v>0</v>
      </c>
      <c r="S51" s="48">
        <f t="shared" si="4"/>
        <v>1000</v>
      </c>
      <c r="T51" s="38" t="str">
        <f t="shared" si="7"/>
        <v>NO</v>
      </c>
      <c r="U51" s="38" t="str">
        <f t="shared" si="8"/>
        <v>Intercomercial</v>
      </c>
    </row>
    <row r="52" spans="1:21" x14ac:dyDescent="0.25">
      <c r="A52" s="45">
        <v>50</v>
      </c>
      <c r="B52" s="20" t="s">
        <v>78</v>
      </c>
      <c r="C52" s="20" t="s">
        <v>9</v>
      </c>
      <c r="D52" s="46">
        <v>2500</v>
      </c>
      <c r="E52" s="47">
        <v>5220</v>
      </c>
      <c r="F52" s="38">
        <f>VLOOKUP(A52,Intercomercial!A:G,7,FALSE)</f>
        <v>3900</v>
      </c>
      <c r="G52" s="38">
        <f>VLOOKUP(A52,Discolmedica!A:G,7,FALSE)</f>
        <v>3889</v>
      </c>
      <c r="H52" s="38" t="str">
        <f t="shared" si="0"/>
        <v>Con ofertas</v>
      </c>
      <c r="I52" s="38">
        <f t="array" ref="I52">MIN(IF(F52:G52&gt;0,F52:G52))</f>
        <v>3889</v>
      </c>
      <c r="J52" s="38" t="str">
        <f t="shared" si="1"/>
        <v>NO</v>
      </c>
      <c r="K52" s="48">
        <f t="shared" si="19"/>
        <v>598.30769230769226</v>
      </c>
      <c r="L52" s="38">
        <v>200</v>
      </c>
      <c r="M52" s="38">
        <v>200</v>
      </c>
      <c r="N52" s="38">
        <f t="shared" ref="N52:N55" si="20">IF(G52=0,0,(600*I52)/G52)</f>
        <v>600</v>
      </c>
      <c r="O52" s="38">
        <v>200</v>
      </c>
      <c r="P52" s="38">
        <v>200</v>
      </c>
      <c r="Q52" s="48">
        <f t="shared" si="2"/>
        <v>998.30769230769226</v>
      </c>
      <c r="R52" s="48">
        <f t="shared" si="3"/>
        <v>1000</v>
      </c>
      <c r="S52" s="48">
        <f t="shared" si="4"/>
        <v>1000</v>
      </c>
      <c r="T52" s="38" t="str">
        <f t="shared" si="7"/>
        <v>NO</v>
      </c>
      <c r="U52" s="38" t="str">
        <f t="shared" si="8"/>
        <v>Discolmedica</v>
      </c>
    </row>
    <row r="53" spans="1:21" ht="30" x14ac:dyDescent="0.25">
      <c r="A53" s="45">
        <v>51</v>
      </c>
      <c r="B53" s="20" t="s">
        <v>80</v>
      </c>
      <c r="C53" s="20" t="s">
        <v>9</v>
      </c>
      <c r="D53" s="46">
        <v>10</v>
      </c>
      <c r="E53" s="47">
        <v>1027650</v>
      </c>
      <c r="F53" s="38">
        <f>VLOOKUP(A53,Intercomercial!A:G,7,FALSE)</f>
        <v>1027000</v>
      </c>
      <c r="G53" s="38">
        <f>VLOOKUP(A53,Discolmedica!A:G,7,FALSE)</f>
        <v>1021277</v>
      </c>
      <c r="H53" s="38" t="str">
        <f t="shared" si="0"/>
        <v>Con ofertas</v>
      </c>
      <c r="I53" s="38">
        <f t="array" ref="I53">MIN(IF(F53:G53&gt;0,F53:G53))</f>
        <v>1021277</v>
      </c>
      <c r="J53" s="38" t="str">
        <f t="shared" si="1"/>
        <v>NO</v>
      </c>
      <c r="K53" s="48">
        <f t="shared" si="19"/>
        <v>596.65647517039918</v>
      </c>
      <c r="L53" s="38">
        <v>200</v>
      </c>
      <c r="M53" s="38">
        <v>200</v>
      </c>
      <c r="N53" s="38">
        <f t="shared" si="20"/>
        <v>600</v>
      </c>
      <c r="O53" s="38">
        <v>200</v>
      </c>
      <c r="P53" s="38">
        <v>200</v>
      </c>
      <c r="Q53" s="48">
        <f t="shared" si="2"/>
        <v>996.65647517039918</v>
      </c>
      <c r="R53" s="48">
        <f t="shared" si="3"/>
        <v>1000</v>
      </c>
      <c r="S53" s="48">
        <f t="shared" si="4"/>
        <v>1000</v>
      </c>
      <c r="T53" s="38" t="str">
        <f t="shared" si="7"/>
        <v>NO</v>
      </c>
      <c r="U53" s="38" t="str">
        <f t="shared" si="8"/>
        <v>Discolmedica</v>
      </c>
    </row>
    <row r="54" spans="1:21" x14ac:dyDescent="0.25">
      <c r="A54" s="45">
        <v>52</v>
      </c>
      <c r="B54" s="20" t="s">
        <v>82</v>
      </c>
      <c r="C54" s="20" t="s">
        <v>9</v>
      </c>
      <c r="D54" s="46">
        <v>5</v>
      </c>
      <c r="E54" s="47">
        <v>1000840</v>
      </c>
      <c r="F54" s="38">
        <f>VLOOKUP(A54,Intercomercial!A:G,7,FALSE)</f>
        <v>997000</v>
      </c>
      <c r="G54" s="38">
        <f>VLOOKUP(A54,Discolmedica!A:G,7,FALSE)</f>
        <v>996564</v>
      </c>
      <c r="H54" s="38" t="str">
        <f t="shared" si="0"/>
        <v>Con ofertas</v>
      </c>
      <c r="I54" s="38">
        <f t="array" ref="I54">MIN(IF(F54:G54&gt;0,F54:G54))</f>
        <v>996564</v>
      </c>
      <c r="J54" s="38" t="str">
        <f t="shared" si="1"/>
        <v>NO</v>
      </c>
      <c r="K54" s="48">
        <f t="shared" si="19"/>
        <v>599.73761283851559</v>
      </c>
      <c r="L54" s="38">
        <v>200</v>
      </c>
      <c r="M54" s="38">
        <v>200</v>
      </c>
      <c r="N54" s="38">
        <f t="shared" si="20"/>
        <v>600</v>
      </c>
      <c r="O54" s="38">
        <v>200</v>
      </c>
      <c r="P54" s="38">
        <v>200</v>
      </c>
      <c r="Q54" s="48">
        <f t="shared" si="2"/>
        <v>999.73761283851559</v>
      </c>
      <c r="R54" s="48">
        <f t="shared" si="3"/>
        <v>1000</v>
      </c>
      <c r="S54" s="48">
        <f t="shared" si="4"/>
        <v>1000</v>
      </c>
      <c r="T54" s="38" t="str">
        <f t="shared" si="7"/>
        <v>NO</v>
      </c>
      <c r="U54" s="38" t="str">
        <f t="shared" si="8"/>
        <v>Discolmedica</v>
      </c>
    </row>
    <row r="55" spans="1:21" x14ac:dyDescent="0.25">
      <c r="A55" s="45">
        <v>53</v>
      </c>
      <c r="B55" s="20" t="s">
        <v>84</v>
      </c>
      <c r="C55" s="20" t="s">
        <v>9</v>
      </c>
      <c r="D55" s="46">
        <v>2700</v>
      </c>
      <c r="E55" s="47">
        <v>575</v>
      </c>
      <c r="F55" s="38">
        <f>VLOOKUP(A55,Intercomercial!A:G,7,FALSE)</f>
        <v>574</v>
      </c>
      <c r="G55" s="38">
        <f>VLOOKUP(A55,Discolmedica!A:G,7,FALSE)</f>
        <v>564</v>
      </c>
      <c r="H55" s="38" t="str">
        <f t="shared" si="0"/>
        <v>Con ofertas</v>
      </c>
      <c r="I55" s="38">
        <f t="array" ref="I55">MIN(IF(F55:G55&gt;0,F55:G55))</f>
        <v>564</v>
      </c>
      <c r="J55" s="38" t="str">
        <f t="shared" si="1"/>
        <v>NO</v>
      </c>
      <c r="K55" s="48">
        <f t="shared" si="19"/>
        <v>589.54703832752614</v>
      </c>
      <c r="L55" s="38">
        <v>200</v>
      </c>
      <c r="M55" s="38">
        <v>200</v>
      </c>
      <c r="N55" s="38">
        <f t="shared" si="20"/>
        <v>600</v>
      </c>
      <c r="O55" s="38">
        <v>200</v>
      </c>
      <c r="P55" s="38">
        <v>200</v>
      </c>
      <c r="Q55" s="48">
        <f t="shared" si="2"/>
        <v>989.54703832752614</v>
      </c>
      <c r="R55" s="48">
        <f t="shared" si="3"/>
        <v>1000</v>
      </c>
      <c r="S55" s="48">
        <f t="shared" si="4"/>
        <v>1000</v>
      </c>
      <c r="T55" s="38" t="str">
        <f t="shared" si="7"/>
        <v>NO</v>
      </c>
      <c r="U55" s="38" t="str">
        <f t="shared" si="8"/>
        <v>Discolmedica</v>
      </c>
    </row>
    <row r="56" spans="1:21" x14ac:dyDescent="0.25">
      <c r="A56" s="45">
        <v>54</v>
      </c>
      <c r="B56" s="20" t="s">
        <v>85</v>
      </c>
      <c r="C56" s="20" t="s">
        <v>9</v>
      </c>
      <c r="D56" s="46">
        <v>15</v>
      </c>
      <c r="E56" s="47">
        <v>141739</v>
      </c>
      <c r="F56" s="38">
        <f>VLOOKUP(A56,Intercomercial!A:G,7,FALSE)</f>
        <v>141700</v>
      </c>
      <c r="G56" s="38">
        <f>VLOOKUP(A56,Discolmedica!A:G,7,FALSE)</f>
        <v>0</v>
      </c>
      <c r="H56" s="38" t="str">
        <f t="shared" si="0"/>
        <v>Con ofertas</v>
      </c>
      <c r="I56" s="38">
        <f t="array" ref="I56">MIN(IF(F56:G56&gt;0,F56:G56))</f>
        <v>141700</v>
      </c>
      <c r="J56" s="38" t="str">
        <f t="shared" si="1"/>
        <v>SI</v>
      </c>
      <c r="K56" s="48">
        <f t="shared" si="19"/>
        <v>600</v>
      </c>
      <c r="L56" s="38">
        <v>200</v>
      </c>
      <c r="M56" s="38">
        <v>200</v>
      </c>
      <c r="N56" s="38"/>
      <c r="O56" s="38"/>
      <c r="P56" s="38"/>
      <c r="Q56" s="48">
        <f t="shared" si="2"/>
        <v>1000</v>
      </c>
      <c r="R56" s="48">
        <f t="shared" si="3"/>
        <v>0</v>
      </c>
      <c r="S56" s="48">
        <f t="shared" si="4"/>
        <v>1000</v>
      </c>
      <c r="T56" s="38" t="str">
        <f t="shared" si="7"/>
        <v>NO</v>
      </c>
      <c r="U56" s="38" t="str">
        <f t="shared" si="8"/>
        <v>Intercomercial</v>
      </c>
    </row>
    <row r="57" spans="1:21" ht="45" x14ac:dyDescent="0.25">
      <c r="A57" s="45">
        <v>55</v>
      </c>
      <c r="B57" s="20" t="s">
        <v>86</v>
      </c>
      <c r="C57" s="20" t="s">
        <v>9</v>
      </c>
      <c r="D57" s="46">
        <v>7</v>
      </c>
      <c r="E57" s="47">
        <v>695071</v>
      </c>
      <c r="F57" s="38">
        <f>VLOOKUP(A57,Intercomercial!A:G,7,FALSE)</f>
        <v>631800</v>
      </c>
      <c r="G57" s="38">
        <f>VLOOKUP(A57,Discolmedica!A:G,7,FALSE)</f>
        <v>0</v>
      </c>
      <c r="H57" s="38" t="str">
        <f t="shared" si="0"/>
        <v>Con ofertas</v>
      </c>
      <c r="I57" s="38">
        <f t="array" ref="I57">MIN(IF(F57:G57&gt;0,F57:G57))</f>
        <v>631800</v>
      </c>
      <c r="J57" s="38" t="str">
        <f t="shared" si="1"/>
        <v>SI</v>
      </c>
      <c r="K57" s="48">
        <f t="shared" si="19"/>
        <v>600</v>
      </c>
      <c r="L57" s="38">
        <v>200</v>
      </c>
      <c r="M57" s="38">
        <v>200</v>
      </c>
      <c r="N57" s="38"/>
      <c r="O57" s="38"/>
      <c r="P57" s="38"/>
      <c r="Q57" s="48">
        <f t="shared" si="2"/>
        <v>1000</v>
      </c>
      <c r="R57" s="48">
        <f t="shared" si="3"/>
        <v>0</v>
      </c>
      <c r="S57" s="48">
        <f t="shared" si="4"/>
        <v>1000</v>
      </c>
      <c r="T57" s="38" t="str">
        <f t="shared" si="7"/>
        <v>NO</v>
      </c>
      <c r="U57" s="38" t="str">
        <f t="shared" si="8"/>
        <v>Intercomercial</v>
      </c>
    </row>
    <row r="58" spans="1:21" ht="45" x14ac:dyDescent="0.25">
      <c r="A58" s="45">
        <v>56</v>
      </c>
      <c r="B58" s="20" t="s">
        <v>87</v>
      </c>
      <c r="C58" s="20" t="s">
        <v>9</v>
      </c>
      <c r="D58" s="46">
        <v>60</v>
      </c>
      <c r="E58" s="47">
        <v>748538</v>
      </c>
      <c r="F58" s="38">
        <f>VLOOKUP(A58,Intercomercial!A:G,7,FALSE)</f>
        <v>715000</v>
      </c>
      <c r="G58" s="38">
        <f>VLOOKUP(A58,Discolmedica!A:G,7,FALSE)</f>
        <v>0</v>
      </c>
      <c r="H58" s="38" t="str">
        <f t="shared" si="0"/>
        <v>Con ofertas</v>
      </c>
      <c r="I58" s="38">
        <f t="array" ref="I58">MIN(IF(F58:G58&gt;0,F58:G58))</f>
        <v>715000</v>
      </c>
      <c r="J58" s="38" t="str">
        <f t="shared" si="1"/>
        <v>SI</v>
      </c>
      <c r="K58" s="48">
        <f t="shared" si="19"/>
        <v>600</v>
      </c>
      <c r="L58" s="38">
        <v>200</v>
      </c>
      <c r="M58" s="38">
        <v>200</v>
      </c>
      <c r="N58" s="38"/>
      <c r="O58" s="38"/>
      <c r="P58" s="38"/>
      <c r="Q58" s="48">
        <f t="shared" si="2"/>
        <v>1000</v>
      </c>
      <c r="R58" s="48">
        <f t="shared" si="3"/>
        <v>0</v>
      </c>
      <c r="S58" s="48">
        <f t="shared" si="4"/>
        <v>1000</v>
      </c>
      <c r="T58" s="38" t="str">
        <f t="shared" si="7"/>
        <v>NO</v>
      </c>
      <c r="U58" s="38" t="str">
        <f t="shared" si="8"/>
        <v>Intercomercial</v>
      </c>
    </row>
    <row r="59" spans="1:21" ht="30" x14ac:dyDescent="0.25">
      <c r="A59" s="45">
        <v>57</v>
      </c>
      <c r="B59" s="20" t="s">
        <v>88</v>
      </c>
      <c r="C59" s="20" t="s">
        <v>9</v>
      </c>
      <c r="D59" s="46">
        <v>60</v>
      </c>
      <c r="E59" s="47">
        <v>176500</v>
      </c>
      <c r="F59" s="38">
        <f>VLOOKUP(A59,Intercomercial!A:G,7,FALSE)</f>
        <v>0</v>
      </c>
      <c r="G59" s="38">
        <f>VLOOKUP(A59,Discolmedica!A:G,7,FALSE)</f>
        <v>0</v>
      </c>
      <c r="H59" s="38" t="str">
        <f t="shared" si="0"/>
        <v>Sin ofertas</v>
      </c>
      <c r="I59" s="38">
        <f t="array" ref="I59">MIN(IF(F59:G59&gt;0,F59:G59))</f>
        <v>0</v>
      </c>
      <c r="J59" s="38" t="str">
        <f t="shared" si="1"/>
        <v>NO HAY OFERTAS</v>
      </c>
      <c r="K59" s="38">
        <v>0</v>
      </c>
      <c r="L59" s="38"/>
      <c r="M59" s="38"/>
      <c r="N59" s="38"/>
      <c r="O59" s="38"/>
      <c r="P59" s="38"/>
      <c r="Q59" s="48">
        <f t="shared" si="2"/>
        <v>0</v>
      </c>
      <c r="R59" s="48">
        <f t="shared" si="3"/>
        <v>0</v>
      </c>
      <c r="S59" s="48">
        <f t="shared" si="4"/>
        <v>0</v>
      </c>
      <c r="T59" s="38" t="s">
        <v>219</v>
      </c>
      <c r="U59" s="38" t="s">
        <v>219</v>
      </c>
    </row>
    <row r="60" spans="1:21" x14ac:dyDescent="0.25">
      <c r="A60" s="45">
        <v>58</v>
      </c>
      <c r="B60" s="20" t="s">
        <v>89</v>
      </c>
      <c r="C60" s="20" t="s">
        <v>9</v>
      </c>
      <c r="D60" s="46">
        <v>2700</v>
      </c>
      <c r="E60" s="47">
        <v>160</v>
      </c>
      <c r="F60" s="38">
        <f>VLOOKUP(A60,Intercomercial!A:G,7,FALSE)</f>
        <v>0</v>
      </c>
      <c r="G60" s="38">
        <f>VLOOKUP(A60,Discolmedica!A:G,7,FALSE)</f>
        <v>0</v>
      </c>
      <c r="H60" s="38" t="str">
        <f t="shared" si="0"/>
        <v>Sin ofertas</v>
      </c>
      <c r="I60" s="38">
        <f t="array" ref="I60">MIN(IF(F60:G60&gt;0,F60:G60))</f>
        <v>0</v>
      </c>
      <c r="J60" s="38" t="str">
        <f t="shared" si="1"/>
        <v>NO HAY OFERTAS</v>
      </c>
      <c r="K60" s="38">
        <v>0</v>
      </c>
      <c r="L60" s="38"/>
      <c r="M60" s="38"/>
      <c r="N60" s="38"/>
      <c r="O60" s="38"/>
      <c r="P60" s="38"/>
      <c r="Q60" s="48">
        <f t="shared" si="2"/>
        <v>0</v>
      </c>
      <c r="R60" s="48">
        <f t="shared" si="3"/>
        <v>0</v>
      </c>
      <c r="S60" s="48">
        <f t="shared" si="4"/>
        <v>0</v>
      </c>
      <c r="T60" s="38" t="s">
        <v>219</v>
      </c>
      <c r="U60" s="38" t="s">
        <v>219</v>
      </c>
    </row>
    <row r="61" spans="1:21" ht="30" x14ac:dyDescent="0.25">
      <c r="A61" s="45">
        <v>59</v>
      </c>
      <c r="B61" s="20" t="s">
        <v>90</v>
      </c>
      <c r="C61" s="20" t="s">
        <v>9</v>
      </c>
      <c r="D61" s="46">
        <v>150</v>
      </c>
      <c r="E61" s="47">
        <v>3874</v>
      </c>
      <c r="F61" s="38">
        <f>VLOOKUP(A61,Intercomercial!A:G,7,FALSE)</f>
        <v>3770</v>
      </c>
      <c r="G61" s="38">
        <f>VLOOKUP(A61,Discolmedica!A:G,7,FALSE)</f>
        <v>3769</v>
      </c>
      <c r="H61" s="38" t="str">
        <f t="shared" si="0"/>
        <v>Con ofertas</v>
      </c>
      <c r="I61" s="38">
        <f t="array" ref="I61">MIN(IF(F61:G61&gt;0,F61:G61))</f>
        <v>3769</v>
      </c>
      <c r="J61" s="38" t="str">
        <f t="shared" si="1"/>
        <v>NO</v>
      </c>
      <c r="K61" s="48">
        <f t="shared" ref="K61:K62" si="21">IF(F61=0,0,(600*I61)/F61)</f>
        <v>599.84084880636601</v>
      </c>
      <c r="L61" s="38">
        <v>200</v>
      </c>
      <c r="M61" s="38">
        <v>200</v>
      </c>
      <c r="N61" s="38">
        <f t="shared" ref="N61:N62" si="22">IF(G61=0,0,(600*I61)/G61)</f>
        <v>600</v>
      </c>
      <c r="O61" s="38">
        <v>200</v>
      </c>
      <c r="P61" s="38">
        <v>200</v>
      </c>
      <c r="Q61" s="48">
        <f t="shared" si="2"/>
        <v>999.84084880636601</v>
      </c>
      <c r="R61" s="48">
        <f t="shared" si="3"/>
        <v>1000</v>
      </c>
      <c r="S61" s="48">
        <f t="shared" si="4"/>
        <v>1000</v>
      </c>
      <c r="T61" s="38" t="str">
        <f t="shared" si="7"/>
        <v>NO</v>
      </c>
      <c r="U61" s="38" t="str">
        <f t="shared" si="8"/>
        <v>Discolmedica</v>
      </c>
    </row>
    <row r="62" spans="1:21" x14ac:dyDescent="0.25">
      <c r="A62" s="45">
        <v>60</v>
      </c>
      <c r="B62" s="20" t="s">
        <v>91</v>
      </c>
      <c r="C62" s="20" t="s">
        <v>9</v>
      </c>
      <c r="D62" s="46">
        <v>2220</v>
      </c>
      <c r="E62" s="47">
        <v>2183</v>
      </c>
      <c r="F62" s="38">
        <f>VLOOKUP(A62,Intercomercial!A:G,7,FALSE)</f>
        <v>1963</v>
      </c>
      <c r="G62" s="38">
        <f>VLOOKUP(A62,Discolmedica!A:G,7,FALSE)</f>
        <v>2181</v>
      </c>
      <c r="H62" s="38" t="str">
        <f t="shared" si="0"/>
        <v>Con ofertas</v>
      </c>
      <c r="I62" s="38">
        <f t="array" ref="I62">MIN(IF(F62:G62&gt;0,F62:G62))</f>
        <v>1963</v>
      </c>
      <c r="J62" s="38" t="str">
        <f t="shared" si="1"/>
        <v>NO</v>
      </c>
      <c r="K62" s="48">
        <f t="shared" si="21"/>
        <v>600</v>
      </c>
      <c r="L62" s="38">
        <v>200</v>
      </c>
      <c r="M62" s="38">
        <v>200</v>
      </c>
      <c r="N62" s="38">
        <f t="shared" si="22"/>
        <v>540.02751031636865</v>
      </c>
      <c r="O62" s="38">
        <v>200</v>
      </c>
      <c r="P62" s="38">
        <v>200</v>
      </c>
      <c r="Q62" s="48">
        <f t="shared" si="2"/>
        <v>1000</v>
      </c>
      <c r="R62" s="48">
        <f t="shared" si="3"/>
        <v>940.02751031636865</v>
      </c>
      <c r="S62" s="48">
        <f t="shared" si="4"/>
        <v>1000</v>
      </c>
      <c r="T62" s="38" t="str">
        <f t="shared" si="7"/>
        <v>NO</v>
      </c>
      <c r="U62" s="38" t="str">
        <f t="shared" si="8"/>
        <v>Intercomercial</v>
      </c>
    </row>
    <row r="63" spans="1:21" ht="30" x14ac:dyDescent="0.25">
      <c r="A63" s="45">
        <v>61</v>
      </c>
      <c r="B63" s="20" t="s">
        <v>93</v>
      </c>
      <c r="C63" s="20" t="s">
        <v>9</v>
      </c>
      <c r="D63" s="46">
        <v>216</v>
      </c>
      <c r="E63" s="47">
        <v>9310</v>
      </c>
      <c r="F63" s="38">
        <f>VLOOKUP(A63,Intercomercial!A:G,7,FALSE)</f>
        <v>0</v>
      </c>
      <c r="G63" s="38">
        <f>VLOOKUP(A63,Discolmedica!A:G,7,FALSE)</f>
        <v>0</v>
      </c>
      <c r="H63" s="38" t="str">
        <f t="shared" si="0"/>
        <v>Sin ofertas</v>
      </c>
      <c r="I63" s="38">
        <f t="array" ref="I63">MIN(IF(F63:G63&gt;0,F63:G63))</f>
        <v>0</v>
      </c>
      <c r="J63" s="38" t="str">
        <f t="shared" si="1"/>
        <v>NO HAY OFERTAS</v>
      </c>
      <c r="K63" s="38">
        <v>0</v>
      </c>
      <c r="L63" s="38"/>
      <c r="M63" s="38"/>
      <c r="N63" s="38"/>
      <c r="O63" s="38"/>
      <c r="P63" s="38"/>
      <c r="Q63" s="48">
        <f t="shared" si="2"/>
        <v>0</v>
      </c>
      <c r="R63" s="48">
        <f t="shared" si="3"/>
        <v>0</v>
      </c>
      <c r="S63" s="48">
        <f t="shared" si="4"/>
        <v>0</v>
      </c>
      <c r="T63" s="38" t="s">
        <v>219</v>
      </c>
      <c r="U63" s="38" t="s">
        <v>219</v>
      </c>
    </row>
    <row r="64" spans="1:21" x14ac:dyDescent="0.25">
      <c r="A64" s="45">
        <v>62</v>
      </c>
      <c r="B64" s="20" t="s">
        <v>94</v>
      </c>
      <c r="C64" s="20" t="s">
        <v>9</v>
      </c>
      <c r="D64" s="46">
        <v>360</v>
      </c>
      <c r="E64" s="47">
        <v>6031</v>
      </c>
      <c r="F64" s="38">
        <f>VLOOKUP(A64,Intercomercial!A:G,7,FALSE)</f>
        <v>0</v>
      </c>
      <c r="G64" s="38">
        <f>VLOOKUP(A64,Discolmedica!A:G,7,FALSE)</f>
        <v>5702</v>
      </c>
      <c r="H64" s="38" t="str">
        <f t="shared" si="0"/>
        <v>Con ofertas</v>
      </c>
      <c r="I64" s="38">
        <f t="array" ref="I64">MIN(IF(F64:G64&gt;0,F64:G64))</f>
        <v>5702</v>
      </c>
      <c r="J64" s="38" t="str">
        <f t="shared" si="1"/>
        <v>SI</v>
      </c>
      <c r="K64" s="38">
        <v>0</v>
      </c>
      <c r="L64" s="38"/>
      <c r="M64" s="38"/>
      <c r="N64" s="38">
        <f t="shared" ref="N64:N65" si="23">IF(G64=0,0,(600*I64)/G64)</f>
        <v>600</v>
      </c>
      <c r="O64" s="38">
        <v>200</v>
      </c>
      <c r="P64" s="38">
        <v>200</v>
      </c>
      <c r="Q64" s="48">
        <f t="shared" si="2"/>
        <v>0</v>
      </c>
      <c r="R64" s="48">
        <f t="shared" si="3"/>
        <v>1000</v>
      </c>
      <c r="S64" s="48">
        <f t="shared" si="4"/>
        <v>1000</v>
      </c>
      <c r="T64" s="38" t="str">
        <f t="shared" si="7"/>
        <v>NO</v>
      </c>
      <c r="U64" s="38" t="str">
        <f t="shared" si="8"/>
        <v>Discolmedica</v>
      </c>
    </row>
    <row r="65" spans="1:21" x14ac:dyDescent="0.25">
      <c r="A65" s="45">
        <v>63</v>
      </c>
      <c r="B65" s="20" t="s">
        <v>95</v>
      </c>
      <c r="C65" s="20" t="s">
        <v>9</v>
      </c>
      <c r="D65" s="46">
        <v>360</v>
      </c>
      <c r="E65" s="47">
        <v>6444</v>
      </c>
      <c r="F65" s="38">
        <f>VLOOKUP(A65,Intercomercial!A:G,7,FALSE)</f>
        <v>0</v>
      </c>
      <c r="G65" s="38">
        <f>VLOOKUP(A65,Discolmedica!A:G,7,FALSE)</f>
        <v>6132</v>
      </c>
      <c r="H65" s="38" t="str">
        <f t="shared" si="0"/>
        <v>Con ofertas</v>
      </c>
      <c r="I65" s="38">
        <f t="array" ref="I65">MIN(IF(F65:G65&gt;0,F65:G65))</f>
        <v>6132</v>
      </c>
      <c r="J65" s="38" t="str">
        <f t="shared" si="1"/>
        <v>SI</v>
      </c>
      <c r="K65" s="38">
        <v>0</v>
      </c>
      <c r="L65" s="38"/>
      <c r="M65" s="38"/>
      <c r="N65" s="38">
        <f t="shared" si="23"/>
        <v>600</v>
      </c>
      <c r="O65" s="38">
        <v>200</v>
      </c>
      <c r="P65" s="38">
        <v>200</v>
      </c>
      <c r="Q65" s="48">
        <f t="shared" si="2"/>
        <v>0</v>
      </c>
      <c r="R65" s="48">
        <f t="shared" si="3"/>
        <v>1000</v>
      </c>
      <c r="S65" s="48">
        <f t="shared" si="4"/>
        <v>1000</v>
      </c>
      <c r="T65" s="38" t="str">
        <f t="shared" si="7"/>
        <v>NO</v>
      </c>
      <c r="U65" s="38" t="str">
        <f t="shared" si="8"/>
        <v>Discolmedica</v>
      </c>
    </row>
    <row r="66" spans="1:21" ht="30" x14ac:dyDescent="0.25">
      <c r="A66" s="45">
        <v>64</v>
      </c>
      <c r="B66" s="20" t="s">
        <v>96</v>
      </c>
      <c r="C66" s="20" t="s">
        <v>9</v>
      </c>
      <c r="D66" s="46">
        <v>90</v>
      </c>
      <c r="E66" s="47">
        <v>62100</v>
      </c>
      <c r="F66" s="38">
        <f>VLOOKUP(A66,Intercomercial!A:G,7,FALSE)</f>
        <v>62000</v>
      </c>
      <c r="G66" s="38">
        <f>VLOOKUP(A66,Discolmedica!A:G,7,FALSE)</f>
        <v>0</v>
      </c>
      <c r="H66" s="38" t="str">
        <f t="shared" si="0"/>
        <v>Con ofertas</v>
      </c>
      <c r="I66" s="38">
        <f t="array" ref="I66">MIN(IF(F66:G66&gt;0,F66:G66))</f>
        <v>62000</v>
      </c>
      <c r="J66" s="38" t="str">
        <f t="shared" si="1"/>
        <v>SI</v>
      </c>
      <c r="K66" s="48">
        <f t="shared" ref="K66:K67" si="24">IF(F66=0,0,(600*I66)/F66)</f>
        <v>600</v>
      </c>
      <c r="L66" s="38">
        <v>200</v>
      </c>
      <c r="M66" s="38">
        <v>200</v>
      </c>
      <c r="N66" s="38"/>
      <c r="O66" s="38"/>
      <c r="P66" s="38"/>
      <c r="Q66" s="48">
        <f t="shared" si="2"/>
        <v>1000</v>
      </c>
      <c r="R66" s="48">
        <f t="shared" si="3"/>
        <v>0</v>
      </c>
      <c r="S66" s="48">
        <f t="shared" si="4"/>
        <v>1000</v>
      </c>
      <c r="T66" s="38" t="str">
        <f t="shared" si="7"/>
        <v>NO</v>
      </c>
      <c r="U66" s="38" t="str">
        <f t="shared" si="8"/>
        <v>Intercomercial</v>
      </c>
    </row>
    <row r="67" spans="1:21" ht="45" x14ac:dyDescent="0.25">
      <c r="A67" s="45">
        <v>65</v>
      </c>
      <c r="B67" s="20" t="s">
        <v>97</v>
      </c>
      <c r="C67" s="20" t="s">
        <v>9</v>
      </c>
      <c r="D67" s="46">
        <v>20</v>
      </c>
      <c r="E67" s="47">
        <v>74308</v>
      </c>
      <c r="F67" s="38">
        <f>VLOOKUP(A67,Intercomercial!A:G,7,FALSE)</f>
        <v>70000</v>
      </c>
      <c r="G67" s="38">
        <f>VLOOKUP(A67,Discolmedica!A:G,7,FALSE)</f>
        <v>74000</v>
      </c>
      <c r="H67" s="38" t="str">
        <f t="shared" si="0"/>
        <v>Con ofertas</v>
      </c>
      <c r="I67" s="38">
        <f t="array" ref="I67">MIN(IF(F67:G67&gt;0,F67:G67))</f>
        <v>70000</v>
      </c>
      <c r="J67" s="38" t="str">
        <f t="shared" si="1"/>
        <v>NO</v>
      </c>
      <c r="K67" s="48">
        <f t="shared" si="24"/>
        <v>600</v>
      </c>
      <c r="L67" s="38">
        <v>200</v>
      </c>
      <c r="M67" s="38">
        <v>200</v>
      </c>
      <c r="N67" s="38">
        <f>IF(G67=0,0,(600*I67)/G67)</f>
        <v>567.56756756756761</v>
      </c>
      <c r="O67" s="38">
        <v>200</v>
      </c>
      <c r="P67" s="38">
        <v>200</v>
      </c>
      <c r="Q67" s="48">
        <f t="shared" si="2"/>
        <v>1000</v>
      </c>
      <c r="R67" s="48">
        <f t="shared" si="3"/>
        <v>967.56756756756761</v>
      </c>
      <c r="S67" s="48">
        <f t="shared" si="4"/>
        <v>1000</v>
      </c>
      <c r="T67" s="38" t="str">
        <f t="shared" si="7"/>
        <v>NO</v>
      </c>
      <c r="U67" s="38" t="str">
        <f t="shared" si="8"/>
        <v>Intercomercial</v>
      </c>
    </row>
    <row r="68" spans="1:21" ht="30" x14ac:dyDescent="0.25">
      <c r="A68" s="45">
        <v>66</v>
      </c>
      <c r="B68" s="20" t="s">
        <v>98</v>
      </c>
      <c r="C68" s="20" t="s">
        <v>9</v>
      </c>
      <c r="D68" s="46">
        <v>5</v>
      </c>
      <c r="E68" s="47">
        <v>87640</v>
      </c>
      <c r="F68" s="38">
        <f>VLOOKUP(A68,Intercomercial!A:G,7,FALSE)</f>
        <v>0</v>
      </c>
      <c r="G68" s="38">
        <f>VLOOKUP(A68,Discolmedica!A:G,7,FALSE)</f>
        <v>0</v>
      </c>
      <c r="H68" s="38" t="str">
        <f t="shared" ref="H68:H121" si="25">IF((F68+G68)&gt;0,"Con ofertas","Sin ofertas")</f>
        <v>Sin ofertas</v>
      </c>
      <c r="I68" s="38">
        <f t="array" ref="I68">MIN(IF(F68:G68&gt;0,F68:G68))</f>
        <v>0</v>
      </c>
      <c r="J68" s="38" t="str">
        <f t="shared" ref="J68:J121" si="26">IF(I68=0,"NO HAY OFERTAS",IF((I68/SUM(F68:G68))=1,"SI","NO"))</f>
        <v>NO HAY OFERTAS</v>
      </c>
      <c r="K68" s="38"/>
      <c r="L68" s="38">
        <v>200</v>
      </c>
      <c r="M68" s="38">
        <v>200</v>
      </c>
      <c r="N68" s="38"/>
      <c r="O68" s="38"/>
      <c r="P68" s="38"/>
      <c r="Q68" s="48">
        <f t="shared" ref="Q68:Q121" si="27">K68++L68+M68</f>
        <v>400</v>
      </c>
      <c r="R68" s="48">
        <f t="shared" ref="R68:R121" si="28">N68+O68+P68</f>
        <v>0</v>
      </c>
      <c r="S68" s="48">
        <f t="shared" ref="S68:S121" si="29">MAX(Q68:R68)</f>
        <v>400</v>
      </c>
      <c r="T68" s="38" t="s">
        <v>219</v>
      </c>
      <c r="U68" s="38" t="s">
        <v>219</v>
      </c>
    </row>
    <row r="69" spans="1:21" x14ac:dyDescent="0.25">
      <c r="A69" s="45">
        <v>67</v>
      </c>
      <c r="B69" s="20" t="s">
        <v>99</v>
      </c>
      <c r="C69" s="20" t="s">
        <v>9</v>
      </c>
      <c r="D69" s="46">
        <v>10</v>
      </c>
      <c r="E69" s="47">
        <v>95200</v>
      </c>
      <c r="F69" s="38">
        <f>VLOOKUP(A69,Intercomercial!A:G,7,FALSE)</f>
        <v>55000</v>
      </c>
      <c r="G69" s="38">
        <f>VLOOKUP(A69,Discolmedica!A:G,7,FALSE)</f>
        <v>81089</v>
      </c>
      <c r="H69" s="38" t="str">
        <f t="shared" si="25"/>
        <v>Con ofertas</v>
      </c>
      <c r="I69" s="38">
        <f t="array" ref="I69">MIN(IF(F69:G69&gt;0,F69:G69))</f>
        <v>55000</v>
      </c>
      <c r="J69" s="38" t="str">
        <f t="shared" si="26"/>
        <v>NO</v>
      </c>
      <c r="K69" s="48">
        <f t="shared" ref="K69:K77" si="30">IF(F69=0,0,(600*I69)/F69)</f>
        <v>600</v>
      </c>
      <c r="L69" s="38">
        <v>200</v>
      </c>
      <c r="M69" s="38">
        <v>200</v>
      </c>
      <c r="N69" s="38">
        <f t="shared" ref="N69:N83" si="31">IF(G69=0,0,(600*I69)/G69)</f>
        <v>406.96025354857011</v>
      </c>
      <c r="O69" s="38">
        <v>200</v>
      </c>
      <c r="P69" s="38">
        <v>200</v>
      </c>
      <c r="Q69" s="48">
        <f t="shared" si="27"/>
        <v>1000</v>
      </c>
      <c r="R69" s="48">
        <f t="shared" si="28"/>
        <v>806.96025354857011</v>
      </c>
      <c r="S69" s="48">
        <f t="shared" si="29"/>
        <v>1000</v>
      </c>
      <c r="T69" s="38" t="str">
        <f t="shared" ref="T69:T119" si="32">IF(COUNTIF(Q69:R69,MAX(Q69:R69))=1,"NO","SI")</f>
        <v>NO</v>
      </c>
      <c r="U69" s="38" t="str">
        <f t="shared" ref="U69:U119" si="33">IF(MATCH(S69,Q69:R69,0)=1,$Q$2,IF(MATCH(S69,Q69:R69,0)=2,$R$2))</f>
        <v>Intercomercial</v>
      </c>
    </row>
    <row r="70" spans="1:21" x14ac:dyDescent="0.25">
      <c r="A70" s="45">
        <v>68</v>
      </c>
      <c r="B70" s="20" t="s">
        <v>101</v>
      </c>
      <c r="C70" s="20" t="s">
        <v>9</v>
      </c>
      <c r="D70" s="46">
        <v>10</v>
      </c>
      <c r="E70" s="47">
        <v>95200</v>
      </c>
      <c r="F70" s="38">
        <f>VLOOKUP(A70,Intercomercial!A:G,7,FALSE)</f>
        <v>55000</v>
      </c>
      <c r="G70" s="38">
        <f>VLOOKUP(A70,Discolmedica!A:G,7,FALSE)</f>
        <v>81089</v>
      </c>
      <c r="H70" s="38" t="str">
        <f t="shared" si="25"/>
        <v>Con ofertas</v>
      </c>
      <c r="I70" s="38">
        <f t="array" ref="I70">MIN(IF(F70:G70&gt;0,F70:G70))</f>
        <v>55000</v>
      </c>
      <c r="J70" s="38" t="str">
        <f t="shared" si="26"/>
        <v>NO</v>
      </c>
      <c r="K70" s="48">
        <f t="shared" si="30"/>
        <v>600</v>
      </c>
      <c r="L70" s="38">
        <v>200</v>
      </c>
      <c r="M70" s="38">
        <v>200</v>
      </c>
      <c r="N70" s="38">
        <f t="shared" si="31"/>
        <v>406.96025354857011</v>
      </c>
      <c r="O70" s="38">
        <v>200</v>
      </c>
      <c r="P70" s="38">
        <v>200</v>
      </c>
      <c r="Q70" s="48">
        <f t="shared" si="27"/>
        <v>1000</v>
      </c>
      <c r="R70" s="48">
        <f t="shared" si="28"/>
        <v>806.96025354857011</v>
      </c>
      <c r="S70" s="48">
        <f t="shared" si="29"/>
        <v>1000</v>
      </c>
      <c r="T70" s="38" t="str">
        <f t="shared" si="32"/>
        <v>NO</v>
      </c>
      <c r="U70" s="38" t="str">
        <f t="shared" si="33"/>
        <v>Intercomercial</v>
      </c>
    </row>
    <row r="71" spans="1:21" x14ac:dyDescent="0.25">
      <c r="A71" s="45">
        <v>69</v>
      </c>
      <c r="B71" s="20" t="s">
        <v>102</v>
      </c>
      <c r="C71" s="20" t="s">
        <v>9</v>
      </c>
      <c r="D71" s="46">
        <v>25</v>
      </c>
      <c r="E71" s="47">
        <v>170213</v>
      </c>
      <c r="F71" s="38">
        <f>VLOOKUP(A71,Intercomercial!A:G,7,FALSE)</f>
        <v>170000</v>
      </c>
      <c r="G71" s="38">
        <f>VLOOKUP(A71,Discolmedica!A:G,7,FALSE)</f>
        <v>169796</v>
      </c>
      <c r="H71" s="38" t="str">
        <f t="shared" si="25"/>
        <v>Con ofertas</v>
      </c>
      <c r="I71" s="38">
        <f t="array" ref="I71">MIN(IF(F71:G71&gt;0,F71:G71))</f>
        <v>169796</v>
      </c>
      <c r="J71" s="38" t="str">
        <f t="shared" si="26"/>
        <v>NO</v>
      </c>
      <c r="K71" s="48">
        <f t="shared" si="30"/>
        <v>599.28</v>
      </c>
      <c r="L71" s="38">
        <v>200</v>
      </c>
      <c r="M71" s="38">
        <v>200</v>
      </c>
      <c r="N71" s="38">
        <f t="shared" si="31"/>
        <v>600</v>
      </c>
      <c r="O71" s="38">
        <v>200</v>
      </c>
      <c r="P71" s="38">
        <v>200</v>
      </c>
      <c r="Q71" s="48">
        <f t="shared" si="27"/>
        <v>999.28</v>
      </c>
      <c r="R71" s="48">
        <f t="shared" si="28"/>
        <v>1000</v>
      </c>
      <c r="S71" s="48">
        <f t="shared" si="29"/>
        <v>1000</v>
      </c>
      <c r="T71" s="38" t="str">
        <f t="shared" si="32"/>
        <v>NO</v>
      </c>
      <c r="U71" s="38" t="str">
        <f t="shared" si="33"/>
        <v>Discolmedica</v>
      </c>
    </row>
    <row r="72" spans="1:21" x14ac:dyDescent="0.25">
      <c r="A72" s="45">
        <v>70</v>
      </c>
      <c r="B72" s="20" t="s">
        <v>104</v>
      </c>
      <c r="C72" s="20" t="s">
        <v>9</v>
      </c>
      <c r="D72" s="46">
        <v>1000</v>
      </c>
      <c r="E72" s="47">
        <v>871</v>
      </c>
      <c r="F72" s="38">
        <f>VLOOKUP(A72,Intercomercial!A:G,7,FALSE)</f>
        <v>860</v>
      </c>
      <c r="G72" s="38">
        <f>VLOOKUP(A72,Discolmedica!A:G,7,FALSE)</f>
        <v>857</v>
      </c>
      <c r="H72" s="38" t="str">
        <f t="shared" si="25"/>
        <v>Con ofertas</v>
      </c>
      <c r="I72" s="38">
        <f t="array" ref="I72">MIN(IF(F72:G72&gt;0,F72:G72))</f>
        <v>857</v>
      </c>
      <c r="J72" s="38" t="str">
        <f t="shared" si="26"/>
        <v>NO</v>
      </c>
      <c r="K72" s="48">
        <f t="shared" si="30"/>
        <v>597.90697674418607</v>
      </c>
      <c r="L72" s="38">
        <v>200</v>
      </c>
      <c r="M72" s="38">
        <v>200</v>
      </c>
      <c r="N72" s="38">
        <f t="shared" si="31"/>
        <v>600</v>
      </c>
      <c r="O72" s="38">
        <v>200</v>
      </c>
      <c r="P72" s="38">
        <v>200</v>
      </c>
      <c r="Q72" s="48">
        <f t="shared" si="27"/>
        <v>997.90697674418607</v>
      </c>
      <c r="R72" s="48">
        <f t="shared" si="28"/>
        <v>1000</v>
      </c>
      <c r="S72" s="48">
        <f t="shared" si="29"/>
        <v>1000</v>
      </c>
      <c r="T72" s="38" t="str">
        <f t="shared" si="32"/>
        <v>NO</v>
      </c>
      <c r="U72" s="38" t="str">
        <f t="shared" si="33"/>
        <v>Discolmedica</v>
      </c>
    </row>
    <row r="73" spans="1:21" x14ac:dyDescent="0.25">
      <c r="A73" s="45">
        <v>71</v>
      </c>
      <c r="B73" s="20" t="s">
        <v>105</v>
      </c>
      <c r="C73" s="20" t="s">
        <v>9</v>
      </c>
      <c r="D73" s="46">
        <v>150</v>
      </c>
      <c r="E73" s="47">
        <v>2362</v>
      </c>
      <c r="F73" s="38">
        <f>VLOOKUP(A73,Intercomercial!A:G,7,FALSE)</f>
        <v>2360</v>
      </c>
      <c r="G73" s="38">
        <f>VLOOKUP(A73,Discolmedica!A:G,7,FALSE)</f>
        <v>2328</v>
      </c>
      <c r="H73" s="38" t="str">
        <f t="shared" si="25"/>
        <v>Con ofertas</v>
      </c>
      <c r="I73" s="38">
        <f t="array" ref="I73">MIN(IF(F73:G73&gt;0,F73:G73))</f>
        <v>2328</v>
      </c>
      <c r="J73" s="38" t="str">
        <f t="shared" si="26"/>
        <v>NO</v>
      </c>
      <c r="K73" s="48">
        <f t="shared" si="30"/>
        <v>591.86440677966107</v>
      </c>
      <c r="L73" s="38">
        <v>200</v>
      </c>
      <c r="M73" s="38">
        <v>200</v>
      </c>
      <c r="N73" s="38">
        <f t="shared" si="31"/>
        <v>600</v>
      </c>
      <c r="O73" s="38">
        <v>200</v>
      </c>
      <c r="P73" s="38">
        <v>200</v>
      </c>
      <c r="Q73" s="48">
        <f t="shared" si="27"/>
        <v>991.86440677966107</v>
      </c>
      <c r="R73" s="48">
        <f t="shared" si="28"/>
        <v>1000</v>
      </c>
      <c r="S73" s="48">
        <f t="shared" si="29"/>
        <v>1000</v>
      </c>
      <c r="T73" s="38" t="str">
        <f t="shared" si="32"/>
        <v>NO</v>
      </c>
      <c r="U73" s="38" t="str">
        <f t="shared" si="33"/>
        <v>Discolmedica</v>
      </c>
    </row>
    <row r="74" spans="1:21" x14ac:dyDescent="0.25">
      <c r="A74" s="45">
        <v>72</v>
      </c>
      <c r="B74" s="20" t="s">
        <v>107</v>
      </c>
      <c r="C74" s="20" t="s">
        <v>9</v>
      </c>
      <c r="D74" s="46">
        <v>300</v>
      </c>
      <c r="E74" s="47">
        <v>2384</v>
      </c>
      <c r="F74" s="38">
        <f>VLOOKUP(A74,Intercomercial!A:G,7,FALSE)</f>
        <v>2360</v>
      </c>
      <c r="G74" s="38">
        <f>VLOOKUP(A74,Discolmedica!A:G,7,FALSE)</f>
        <v>2375</v>
      </c>
      <c r="H74" s="38" t="str">
        <f t="shared" si="25"/>
        <v>Con ofertas</v>
      </c>
      <c r="I74" s="38">
        <f t="array" ref="I74">MIN(IF(F74:G74&gt;0,F74:G74))</f>
        <v>2360</v>
      </c>
      <c r="J74" s="38" t="str">
        <f t="shared" si="26"/>
        <v>NO</v>
      </c>
      <c r="K74" s="48">
        <f t="shared" si="30"/>
        <v>600</v>
      </c>
      <c r="L74" s="38">
        <v>200</v>
      </c>
      <c r="M74" s="38">
        <v>200</v>
      </c>
      <c r="N74" s="38">
        <f t="shared" si="31"/>
        <v>596.21052631578948</v>
      </c>
      <c r="O74" s="38">
        <v>200</v>
      </c>
      <c r="P74" s="38">
        <v>200</v>
      </c>
      <c r="Q74" s="48">
        <f t="shared" si="27"/>
        <v>1000</v>
      </c>
      <c r="R74" s="48">
        <f t="shared" si="28"/>
        <v>996.21052631578948</v>
      </c>
      <c r="S74" s="48">
        <f t="shared" si="29"/>
        <v>1000</v>
      </c>
      <c r="T74" s="38" t="str">
        <f t="shared" si="32"/>
        <v>NO</v>
      </c>
      <c r="U74" s="38" t="str">
        <f t="shared" si="33"/>
        <v>Intercomercial</v>
      </c>
    </row>
    <row r="75" spans="1:21" x14ac:dyDescent="0.25">
      <c r="A75" s="45">
        <v>73</v>
      </c>
      <c r="B75" s="20" t="s">
        <v>108</v>
      </c>
      <c r="C75" s="20" t="s">
        <v>9</v>
      </c>
      <c r="D75" s="46">
        <v>150</v>
      </c>
      <c r="E75" s="47">
        <v>2349</v>
      </c>
      <c r="F75" s="38">
        <f>VLOOKUP(A75,Intercomercial!A:G,7,FALSE)</f>
        <v>2340</v>
      </c>
      <c r="G75" s="38">
        <f>VLOOKUP(A75,Discolmedica!A:G,7,FALSE)</f>
        <v>2348</v>
      </c>
      <c r="H75" s="38" t="str">
        <f t="shared" si="25"/>
        <v>Con ofertas</v>
      </c>
      <c r="I75" s="38">
        <f t="array" ref="I75">MIN(IF(F75:G75&gt;0,F75:G75))</f>
        <v>2340</v>
      </c>
      <c r="J75" s="38" t="str">
        <f t="shared" si="26"/>
        <v>NO</v>
      </c>
      <c r="K75" s="48">
        <f t="shared" si="30"/>
        <v>600</v>
      </c>
      <c r="L75" s="38">
        <v>200</v>
      </c>
      <c r="M75" s="38">
        <v>200</v>
      </c>
      <c r="N75" s="38">
        <f t="shared" si="31"/>
        <v>597.95570698466781</v>
      </c>
      <c r="O75" s="38">
        <v>200</v>
      </c>
      <c r="P75" s="38">
        <v>200</v>
      </c>
      <c r="Q75" s="48">
        <f t="shared" si="27"/>
        <v>1000</v>
      </c>
      <c r="R75" s="48">
        <f t="shared" si="28"/>
        <v>997.95570698466781</v>
      </c>
      <c r="S75" s="48">
        <f t="shared" si="29"/>
        <v>1000</v>
      </c>
      <c r="T75" s="38" t="str">
        <f t="shared" si="32"/>
        <v>NO</v>
      </c>
      <c r="U75" s="38" t="str">
        <f t="shared" si="33"/>
        <v>Intercomercial</v>
      </c>
    </row>
    <row r="76" spans="1:21" x14ac:dyDescent="0.25">
      <c r="A76" s="45">
        <v>74</v>
      </c>
      <c r="B76" s="20" t="s">
        <v>109</v>
      </c>
      <c r="C76" s="20" t="s">
        <v>9</v>
      </c>
      <c r="D76" s="46">
        <v>10</v>
      </c>
      <c r="E76" s="47">
        <v>3077</v>
      </c>
      <c r="F76" s="38">
        <f>VLOOKUP(A76,Intercomercial!A:G,7,FALSE)</f>
        <v>3000</v>
      </c>
      <c r="G76" s="38">
        <f>VLOOKUP(A76,Discolmedica!A:G,7,FALSE)</f>
        <v>2963</v>
      </c>
      <c r="H76" s="38" t="str">
        <f t="shared" si="25"/>
        <v>Con ofertas</v>
      </c>
      <c r="I76" s="38">
        <f t="array" ref="I76">MIN(IF(F76:G76&gt;0,F76:G76))</f>
        <v>2963</v>
      </c>
      <c r="J76" s="38" t="str">
        <f t="shared" si="26"/>
        <v>NO</v>
      </c>
      <c r="K76" s="48">
        <f t="shared" si="30"/>
        <v>592.6</v>
      </c>
      <c r="L76" s="38">
        <v>200</v>
      </c>
      <c r="M76" s="38">
        <v>200</v>
      </c>
      <c r="N76" s="38">
        <f t="shared" si="31"/>
        <v>600</v>
      </c>
      <c r="O76" s="38">
        <v>200</v>
      </c>
      <c r="P76" s="38">
        <v>200</v>
      </c>
      <c r="Q76" s="48">
        <f t="shared" si="27"/>
        <v>992.6</v>
      </c>
      <c r="R76" s="48">
        <f t="shared" si="28"/>
        <v>1000</v>
      </c>
      <c r="S76" s="48">
        <f t="shared" si="29"/>
        <v>1000</v>
      </c>
      <c r="T76" s="38" t="str">
        <f t="shared" si="32"/>
        <v>NO</v>
      </c>
      <c r="U76" s="38" t="str">
        <f t="shared" si="33"/>
        <v>Discolmedica</v>
      </c>
    </row>
    <row r="77" spans="1:21" x14ac:dyDescent="0.25">
      <c r="A77" s="45">
        <v>75</v>
      </c>
      <c r="B77" s="20" t="s">
        <v>110</v>
      </c>
      <c r="C77" s="20" t="s">
        <v>9</v>
      </c>
      <c r="D77" s="46">
        <v>50</v>
      </c>
      <c r="E77" s="47">
        <v>1110</v>
      </c>
      <c r="F77" s="38">
        <f>VLOOKUP(A77,Intercomercial!A:G,7,FALSE)</f>
        <v>1000</v>
      </c>
      <c r="G77" s="38">
        <f>VLOOKUP(A77,Discolmedica!A:G,7,FALSE)</f>
        <v>991</v>
      </c>
      <c r="H77" s="38" t="str">
        <f t="shared" si="25"/>
        <v>Con ofertas</v>
      </c>
      <c r="I77" s="38">
        <f t="array" ref="I77">MIN(IF(F77:G77&gt;0,F77:G77))</f>
        <v>991</v>
      </c>
      <c r="J77" s="38" t="str">
        <f t="shared" si="26"/>
        <v>NO</v>
      </c>
      <c r="K77" s="48">
        <f t="shared" si="30"/>
        <v>594.6</v>
      </c>
      <c r="L77" s="38">
        <v>200</v>
      </c>
      <c r="M77" s="38">
        <v>200</v>
      </c>
      <c r="N77" s="38">
        <f t="shared" si="31"/>
        <v>600</v>
      </c>
      <c r="O77" s="38">
        <v>200</v>
      </c>
      <c r="P77" s="38">
        <v>200</v>
      </c>
      <c r="Q77" s="48">
        <f t="shared" si="27"/>
        <v>994.6</v>
      </c>
      <c r="R77" s="48">
        <f t="shared" si="28"/>
        <v>1000</v>
      </c>
      <c r="S77" s="48">
        <f t="shared" si="29"/>
        <v>1000</v>
      </c>
      <c r="T77" s="38" t="str">
        <f t="shared" si="32"/>
        <v>NO</v>
      </c>
      <c r="U77" s="38" t="str">
        <f t="shared" si="33"/>
        <v>Discolmedica</v>
      </c>
    </row>
    <row r="78" spans="1:21" x14ac:dyDescent="0.25">
      <c r="A78" s="45">
        <v>76</v>
      </c>
      <c r="B78" s="20" t="s">
        <v>112</v>
      </c>
      <c r="C78" s="20" t="s">
        <v>9</v>
      </c>
      <c r="D78" s="46">
        <v>150</v>
      </c>
      <c r="E78" s="47">
        <v>436</v>
      </c>
      <c r="F78" s="38">
        <f>VLOOKUP(A78,Intercomercial!A:G,7,FALSE)</f>
        <v>0</v>
      </c>
      <c r="G78" s="38">
        <f>VLOOKUP(A78,Discolmedica!A:G,7,FALSE)</f>
        <v>436</v>
      </c>
      <c r="H78" s="38" t="str">
        <f t="shared" si="25"/>
        <v>Con ofertas</v>
      </c>
      <c r="I78" s="38">
        <f t="array" ref="I78">MIN(IF(F78:G78&gt;0,F78:G78))</f>
        <v>436</v>
      </c>
      <c r="J78" s="38" t="str">
        <f t="shared" si="26"/>
        <v>SI</v>
      </c>
      <c r="K78" s="38"/>
      <c r="L78" s="38">
        <v>200</v>
      </c>
      <c r="M78" s="38">
        <v>200</v>
      </c>
      <c r="N78" s="38">
        <f t="shared" si="31"/>
        <v>600</v>
      </c>
      <c r="O78" s="38">
        <v>200</v>
      </c>
      <c r="P78" s="38">
        <v>200</v>
      </c>
      <c r="Q78" s="48">
        <f t="shared" si="27"/>
        <v>400</v>
      </c>
      <c r="R78" s="48">
        <f t="shared" si="28"/>
        <v>1000</v>
      </c>
      <c r="S78" s="48">
        <f t="shared" si="29"/>
        <v>1000</v>
      </c>
      <c r="T78" s="38" t="str">
        <f t="shared" si="32"/>
        <v>NO</v>
      </c>
      <c r="U78" s="38" t="str">
        <f t="shared" si="33"/>
        <v>Discolmedica</v>
      </c>
    </row>
    <row r="79" spans="1:21" x14ac:dyDescent="0.25">
      <c r="A79" s="45">
        <v>77</v>
      </c>
      <c r="B79" s="20" t="s">
        <v>114</v>
      </c>
      <c r="C79" s="20" t="s">
        <v>9</v>
      </c>
      <c r="D79" s="46">
        <v>1500</v>
      </c>
      <c r="E79" s="47">
        <v>463</v>
      </c>
      <c r="F79" s="38">
        <f>VLOOKUP(A79,Intercomercial!A:G,7,FALSE)</f>
        <v>0</v>
      </c>
      <c r="G79" s="38">
        <f>VLOOKUP(A79,Discolmedica!A:G,7,FALSE)</f>
        <v>460</v>
      </c>
      <c r="H79" s="38" t="str">
        <f t="shared" si="25"/>
        <v>Con ofertas</v>
      </c>
      <c r="I79" s="38">
        <f t="array" ref="I79">MIN(IF(F79:G79&gt;0,F79:G79))</f>
        <v>460</v>
      </c>
      <c r="J79" s="38" t="str">
        <f t="shared" si="26"/>
        <v>SI</v>
      </c>
      <c r="K79" s="38"/>
      <c r="L79" s="38">
        <v>200</v>
      </c>
      <c r="M79" s="38">
        <v>200</v>
      </c>
      <c r="N79" s="38">
        <f t="shared" si="31"/>
        <v>600</v>
      </c>
      <c r="O79" s="38">
        <v>200</v>
      </c>
      <c r="P79" s="38">
        <v>200</v>
      </c>
      <c r="Q79" s="48">
        <f t="shared" si="27"/>
        <v>400</v>
      </c>
      <c r="R79" s="48">
        <f t="shared" si="28"/>
        <v>1000</v>
      </c>
      <c r="S79" s="48">
        <f t="shared" si="29"/>
        <v>1000</v>
      </c>
      <c r="T79" s="38" t="str">
        <f t="shared" si="32"/>
        <v>NO</v>
      </c>
      <c r="U79" s="38" t="str">
        <f t="shared" si="33"/>
        <v>Discolmedica</v>
      </c>
    </row>
    <row r="80" spans="1:21" x14ac:dyDescent="0.25">
      <c r="A80" s="45">
        <v>78</v>
      </c>
      <c r="B80" s="20" t="s">
        <v>115</v>
      </c>
      <c r="C80" s="20" t="s">
        <v>9</v>
      </c>
      <c r="D80" s="46">
        <v>50</v>
      </c>
      <c r="E80" s="47">
        <v>517</v>
      </c>
      <c r="F80" s="38">
        <f>VLOOKUP(A80,Intercomercial!A:G,7,FALSE)</f>
        <v>0</v>
      </c>
      <c r="G80" s="38">
        <f>VLOOKUP(A80,Discolmedica!A:G,7,FALSE)</f>
        <v>500</v>
      </c>
      <c r="H80" s="38" t="str">
        <f t="shared" si="25"/>
        <v>Con ofertas</v>
      </c>
      <c r="I80" s="38">
        <f t="array" ref="I80">MIN(IF(F80:G80&gt;0,F80:G80))</f>
        <v>500</v>
      </c>
      <c r="J80" s="38" t="str">
        <f t="shared" si="26"/>
        <v>SI</v>
      </c>
      <c r="K80" s="38"/>
      <c r="L80" s="38">
        <v>200</v>
      </c>
      <c r="M80" s="38">
        <v>200</v>
      </c>
      <c r="N80" s="38">
        <f t="shared" si="31"/>
        <v>600</v>
      </c>
      <c r="O80" s="38">
        <v>200</v>
      </c>
      <c r="P80" s="38">
        <v>200</v>
      </c>
      <c r="Q80" s="48">
        <f t="shared" si="27"/>
        <v>400</v>
      </c>
      <c r="R80" s="48">
        <f t="shared" si="28"/>
        <v>1000</v>
      </c>
      <c r="S80" s="48">
        <f t="shared" si="29"/>
        <v>1000</v>
      </c>
      <c r="T80" s="38" t="str">
        <f t="shared" si="32"/>
        <v>NO</v>
      </c>
      <c r="U80" s="38" t="str">
        <f t="shared" si="33"/>
        <v>Discolmedica</v>
      </c>
    </row>
    <row r="81" spans="1:21" x14ac:dyDescent="0.25">
      <c r="A81" s="45">
        <v>79</v>
      </c>
      <c r="B81" s="20" t="s">
        <v>116</v>
      </c>
      <c r="C81" s="20" t="s">
        <v>9</v>
      </c>
      <c r="D81" s="46">
        <v>300</v>
      </c>
      <c r="E81" s="47">
        <v>393</v>
      </c>
      <c r="F81" s="38">
        <f>VLOOKUP(A81,Intercomercial!A:G,7,FALSE)</f>
        <v>0</v>
      </c>
      <c r="G81" s="38">
        <f>VLOOKUP(A81,Discolmedica!A:G,7,FALSE)</f>
        <v>391</v>
      </c>
      <c r="H81" s="38" t="str">
        <f t="shared" si="25"/>
        <v>Con ofertas</v>
      </c>
      <c r="I81" s="38">
        <f t="array" ref="I81">MIN(IF(F81:G81&gt;0,F81:G81))</f>
        <v>391</v>
      </c>
      <c r="J81" s="38" t="str">
        <f t="shared" si="26"/>
        <v>SI</v>
      </c>
      <c r="K81" s="38"/>
      <c r="L81" s="38">
        <v>200</v>
      </c>
      <c r="M81" s="38">
        <v>200</v>
      </c>
      <c r="N81" s="38">
        <f t="shared" si="31"/>
        <v>600</v>
      </c>
      <c r="O81" s="38">
        <v>200</v>
      </c>
      <c r="P81" s="38">
        <v>200</v>
      </c>
      <c r="Q81" s="48">
        <f t="shared" si="27"/>
        <v>400</v>
      </c>
      <c r="R81" s="48">
        <f t="shared" si="28"/>
        <v>1000</v>
      </c>
      <c r="S81" s="48">
        <f t="shared" si="29"/>
        <v>1000</v>
      </c>
      <c r="T81" s="38" t="str">
        <f t="shared" si="32"/>
        <v>NO</v>
      </c>
      <c r="U81" s="38" t="str">
        <f t="shared" si="33"/>
        <v>Discolmedica</v>
      </c>
    </row>
    <row r="82" spans="1:21" x14ac:dyDescent="0.25">
      <c r="A82" s="45">
        <v>80</v>
      </c>
      <c r="B82" s="20" t="s">
        <v>117</v>
      </c>
      <c r="C82" s="20" t="s">
        <v>9</v>
      </c>
      <c r="D82" s="46">
        <v>30</v>
      </c>
      <c r="E82" s="47">
        <v>436</v>
      </c>
      <c r="F82" s="38">
        <f>VLOOKUP(A82,Intercomercial!A:G,7,FALSE)</f>
        <v>0</v>
      </c>
      <c r="G82" s="38">
        <f>VLOOKUP(A82,Discolmedica!A:G,7,FALSE)</f>
        <v>431</v>
      </c>
      <c r="H82" s="38" t="str">
        <f t="shared" si="25"/>
        <v>Con ofertas</v>
      </c>
      <c r="I82" s="38">
        <f t="array" ref="I82">MIN(IF(F82:G82&gt;0,F82:G82))</f>
        <v>431</v>
      </c>
      <c r="J82" s="38" t="str">
        <f t="shared" si="26"/>
        <v>SI</v>
      </c>
      <c r="K82" s="38"/>
      <c r="L82" s="38">
        <v>200</v>
      </c>
      <c r="M82" s="38">
        <v>200</v>
      </c>
      <c r="N82" s="38">
        <f t="shared" si="31"/>
        <v>600</v>
      </c>
      <c r="O82" s="38">
        <v>200</v>
      </c>
      <c r="P82" s="38">
        <v>200</v>
      </c>
      <c r="Q82" s="48">
        <f t="shared" si="27"/>
        <v>400</v>
      </c>
      <c r="R82" s="48">
        <f t="shared" si="28"/>
        <v>1000</v>
      </c>
      <c r="S82" s="48">
        <f t="shared" si="29"/>
        <v>1000</v>
      </c>
      <c r="T82" s="38" t="str">
        <f t="shared" si="32"/>
        <v>NO</v>
      </c>
      <c r="U82" s="38" t="str">
        <f t="shared" si="33"/>
        <v>Discolmedica</v>
      </c>
    </row>
    <row r="83" spans="1:21" x14ac:dyDescent="0.25">
      <c r="A83" s="45">
        <v>81</v>
      </c>
      <c r="B83" s="20" t="s">
        <v>118</v>
      </c>
      <c r="C83" s="20" t="s">
        <v>9</v>
      </c>
      <c r="D83" s="46">
        <v>50</v>
      </c>
      <c r="E83" s="47">
        <v>11060</v>
      </c>
      <c r="F83" s="38">
        <f>VLOOKUP(A83,Intercomercial!A:G,7,FALSE)</f>
        <v>0</v>
      </c>
      <c r="G83" s="38">
        <f>VLOOKUP(A83,Discolmedica!A:G,7,FALSE)</f>
        <v>11039</v>
      </c>
      <c r="H83" s="38" t="str">
        <f t="shared" si="25"/>
        <v>Con ofertas</v>
      </c>
      <c r="I83" s="38">
        <f t="array" ref="I83">MIN(IF(F83:G83&gt;0,F83:G83))</f>
        <v>11039</v>
      </c>
      <c r="J83" s="38" t="str">
        <f t="shared" si="26"/>
        <v>SI</v>
      </c>
      <c r="K83" s="38"/>
      <c r="L83" s="38">
        <v>200</v>
      </c>
      <c r="M83" s="38">
        <v>200</v>
      </c>
      <c r="N83" s="38">
        <f t="shared" si="31"/>
        <v>600</v>
      </c>
      <c r="O83" s="38">
        <v>200</v>
      </c>
      <c r="P83" s="38">
        <v>200</v>
      </c>
      <c r="Q83" s="48">
        <f t="shared" si="27"/>
        <v>400</v>
      </c>
      <c r="R83" s="48">
        <f t="shared" si="28"/>
        <v>1000</v>
      </c>
      <c r="S83" s="48">
        <f t="shared" si="29"/>
        <v>1000</v>
      </c>
      <c r="T83" s="38" t="str">
        <f t="shared" si="32"/>
        <v>NO</v>
      </c>
      <c r="U83" s="38" t="str">
        <f t="shared" si="33"/>
        <v>Discolmedica</v>
      </c>
    </row>
    <row r="84" spans="1:21" x14ac:dyDescent="0.25">
      <c r="A84" s="45">
        <v>82</v>
      </c>
      <c r="B84" s="20" t="s">
        <v>119</v>
      </c>
      <c r="C84" s="20" t="s">
        <v>9</v>
      </c>
      <c r="D84" s="46">
        <v>500</v>
      </c>
      <c r="E84" s="47">
        <v>1736</v>
      </c>
      <c r="F84" s="38">
        <f>VLOOKUP(A84,Intercomercial!A:G,7,FALSE)</f>
        <v>0</v>
      </c>
      <c r="G84" s="38">
        <f>VLOOKUP(A84,Discolmedica!A:G,7,FALSE)</f>
        <v>0</v>
      </c>
      <c r="H84" s="38" t="str">
        <f t="shared" si="25"/>
        <v>Sin ofertas</v>
      </c>
      <c r="I84" s="38">
        <f t="array" ref="I84">MIN(IF(F84:G84&gt;0,F84:G84))</f>
        <v>0</v>
      </c>
      <c r="J84" s="38" t="str">
        <f t="shared" si="26"/>
        <v>NO HAY OFERTAS</v>
      </c>
      <c r="K84" s="38"/>
      <c r="L84" s="38">
        <v>200</v>
      </c>
      <c r="M84" s="38">
        <v>200</v>
      </c>
      <c r="N84" s="38"/>
      <c r="O84" s="38"/>
      <c r="P84" s="38"/>
      <c r="Q84" s="48">
        <f t="shared" si="27"/>
        <v>400</v>
      </c>
      <c r="R84" s="48">
        <f t="shared" si="28"/>
        <v>0</v>
      </c>
      <c r="S84" s="48">
        <f t="shared" si="29"/>
        <v>400</v>
      </c>
      <c r="T84" s="38" t="s">
        <v>219</v>
      </c>
      <c r="U84" s="38" t="s">
        <v>219</v>
      </c>
    </row>
    <row r="85" spans="1:21" ht="30" x14ac:dyDescent="0.25">
      <c r="A85" s="45">
        <v>83</v>
      </c>
      <c r="B85" s="20" t="s">
        <v>120</v>
      </c>
      <c r="C85" s="20" t="s">
        <v>9</v>
      </c>
      <c r="D85" s="46">
        <v>2200</v>
      </c>
      <c r="E85" s="47">
        <v>4072</v>
      </c>
      <c r="F85" s="38">
        <f>VLOOKUP(A85,Intercomercial!A:G,7,FALSE)</f>
        <v>3510</v>
      </c>
      <c r="G85" s="38">
        <f>VLOOKUP(A85,Discolmedica!A:G,7,FALSE)</f>
        <v>0</v>
      </c>
      <c r="H85" s="38" t="str">
        <f t="shared" si="25"/>
        <v>Con ofertas</v>
      </c>
      <c r="I85" s="38">
        <f t="array" ref="I85">MIN(IF(F85:G85&gt;0,F85:G85))</f>
        <v>3510</v>
      </c>
      <c r="J85" s="38" t="str">
        <f t="shared" si="26"/>
        <v>SI</v>
      </c>
      <c r="K85" s="48">
        <f>IF(F85=0,0,(600*I85)/F85)</f>
        <v>600</v>
      </c>
      <c r="L85" s="38">
        <v>200</v>
      </c>
      <c r="M85" s="38">
        <v>200</v>
      </c>
      <c r="N85" s="38"/>
      <c r="O85" s="38"/>
      <c r="P85" s="38"/>
      <c r="Q85" s="48">
        <f t="shared" si="27"/>
        <v>1000</v>
      </c>
      <c r="R85" s="48">
        <f t="shared" si="28"/>
        <v>0</v>
      </c>
      <c r="S85" s="48">
        <f t="shared" si="29"/>
        <v>1000</v>
      </c>
      <c r="T85" s="38" t="str">
        <f t="shared" si="32"/>
        <v>NO</v>
      </c>
      <c r="U85" s="38" t="str">
        <f t="shared" si="33"/>
        <v>Intercomercial</v>
      </c>
    </row>
    <row r="86" spans="1:21" x14ac:dyDescent="0.25">
      <c r="A86" s="45">
        <v>84</v>
      </c>
      <c r="B86" s="20" t="s">
        <v>121</v>
      </c>
      <c r="C86" s="20" t="s">
        <v>9</v>
      </c>
      <c r="D86" s="46">
        <v>400</v>
      </c>
      <c r="E86" s="47">
        <v>691</v>
      </c>
      <c r="F86" s="38">
        <f>VLOOKUP(A86,Intercomercial!A:G,7,FALSE)</f>
        <v>0</v>
      </c>
      <c r="G86" s="38">
        <f>VLOOKUP(A86,Discolmedica!A:G,7,FALSE)</f>
        <v>0</v>
      </c>
      <c r="H86" s="38" t="str">
        <f t="shared" si="25"/>
        <v>Sin ofertas</v>
      </c>
      <c r="I86" s="38">
        <f t="array" ref="I86">MIN(IF(F86:G86&gt;0,F86:G86))</f>
        <v>0</v>
      </c>
      <c r="J86" s="38" t="str">
        <f t="shared" si="26"/>
        <v>NO HAY OFERTAS</v>
      </c>
      <c r="K86" s="38"/>
      <c r="L86" s="38">
        <v>200</v>
      </c>
      <c r="M86" s="38">
        <v>200</v>
      </c>
      <c r="N86" s="38"/>
      <c r="O86" s="38"/>
      <c r="P86" s="38"/>
      <c r="Q86" s="48">
        <f t="shared" si="27"/>
        <v>400</v>
      </c>
      <c r="R86" s="48">
        <f t="shared" si="28"/>
        <v>0</v>
      </c>
      <c r="S86" s="48">
        <f t="shared" si="29"/>
        <v>400</v>
      </c>
      <c r="T86" s="38" t="s">
        <v>219</v>
      </c>
      <c r="U86" s="38" t="s">
        <v>219</v>
      </c>
    </row>
    <row r="87" spans="1:21" x14ac:dyDescent="0.25">
      <c r="A87" s="45">
        <v>85</v>
      </c>
      <c r="B87" s="20" t="s">
        <v>122</v>
      </c>
      <c r="C87" s="20" t="s">
        <v>9</v>
      </c>
      <c r="D87" s="46">
        <v>300</v>
      </c>
      <c r="E87" s="47">
        <v>3600</v>
      </c>
      <c r="F87" s="38">
        <f>VLOOKUP(A87,Intercomercial!A:G,7,FALSE)</f>
        <v>2080</v>
      </c>
      <c r="G87" s="38">
        <f>VLOOKUP(A87,Discolmedica!A:G,7,FALSE)</f>
        <v>0</v>
      </c>
      <c r="H87" s="38" t="str">
        <f t="shared" si="25"/>
        <v>Con ofertas</v>
      </c>
      <c r="I87" s="38">
        <f t="array" ref="I87">MIN(IF(F87:G87&gt;0,F87:G87))</f>
        <v>2080</v>
      </c>
      <c r="J87" s="38" t="str">
        <f t="shared" si="26"/>
        <v>SI</v>
      </c>
      <c r="K87" s="48">
        <f t="shared" ref="K87:K94" si="34">IF(F87=0,0,(600*I87)/F87)</f>
        <v>600</v>
      </c>
      <c r="L87" s="38">
        <v>200</v>
      </c>
      <c r="M87" s="38">
        <v>200</v>
      </c>
      <c r="N87" s="38"/>
      <c r="O87" s="38"/>
      <c r="P87" s="38"/>
      <c r="Q87" s="48">
        <f t="shared" si="27"/>
        <v>1000</v>
      </c>
      <c r="R87" s="48">
        <f t="shared" si="28"/>
        <v>0</v>
      </c>
      <c r="S87" s="48">
        <f t="shared" si="29"/>
        <v>1000</v>
      </c>
      <c r="T87" s="38" t="str">
        <f t="shared" si="32"/>
        <v>NO</v>
      </c>
      <c r="U87" s="38" t="str">
        <f t="shared" si="33"/>
        <v>Intercomercial</v>
      </c>
    </row>
    <row r="88" spans="1:21" x14ac:dyDescent="0.25">
      <c r="A88" s="45">
        <v>86</v>
      </c>
      <c r="B88" s="20" t="s">
        <v>123</v>
      </c>
      <c r="C88" s="20" t="s">
        <v>9</v>
      </c>
      <c r="D88" s="46">
        <v>50</v>
      </c>
      <c r="E88" s="47">
        <v>1609</v>
      </c>
      <c r="F88" s="38">
        <f>VLOOKUP(A88,Intercomercial!A:G,7,FALSE)</f>
        <v>1600</v>
      </c>
      <c r="G88" s="38">
        <f>VLOOKUP(A88,Discolmedica!A:G,7,FALSE)</f>
        <v>0</v>
      </c>
      <c r="H88" s="38" t="str">
        <f t="shared" si="25"/>
        <v>Con ofertas</v>
      </c>
      <c r="I88" s="38">
        <f t="array" ref="I88">MIN(IF(F88:G88&gt;0,F88:G88))</f>
        <v>1600</v>
      </c>
      <c r="J88" s="38" t="str">
        <f t="shared" si="26"/>
        <v>SI</v>
      </c>
      <c r="K88" s="48">
        <f t="shared" si="34"/>
        <v>600</v>
      </c>
      <c r="L88" s="38">
        <v>200</v>
      </c>
      <c r="M88" s="38">
        <v>200</v>
      </c>
      <c r="N88" s="38"/>
      <c r="O88" s="38"/>
      <c r="P88" s="38"/>
      <c r="Q88" s="48">
        <f t="shared" si="27"/>
        <v>1000</v>
      </c>
      <c r="R88" s="48">
        <f t="shared" si="28"/>
        <v>0</v>
      </c>
      <c r="S88" s="48">
        <f t="shared" si="29"/>
        <v>1000</v>
      </c>
      <c r="T88" s="38" t="str">
        <f t="shared" si="32"/>
        <v>NO</v>
      </c>
      <c r="U88" s="38" t="str">
        <f t="shared" si="33"/>
        <v>Intercomercial</v>
      </c>
    </row>
    <row r="89" spans="1:21" x14ac:dyDescent="0.25">
      <c r="A89" s="45">
        <v>87</v>
      </c>
      <c r="B89" s="20" t="s">
        <v>124</v>
      </c>
      <c r="C89" s="20" t="s">
        <v>9</v>
      </c>
      <c r="D89" s="46">
        <v>300</v>
      </c>
      <c r="E89" s="47">
        <v>6785</v>
      </c>
      <c r="F89" s="38">
        <f>VLOOKUP(A89,Intercomercial!A:G,7,FALSE)</f>
        <v>5460</v>
      </c>
      <c r="G89" s="38">
        <f>VLOOKUP(A89,Discolmedica!A:G,7,FALSE)</f>
        <v>5455</v>
      </c>
      <c r="H89" s="38" t="str">
        <f t="shared" si="25"/>
        <v>Con ofertas</v>
      </c>
      <c r="I89" s="38">
        <f t="array" ref="I89">MIN(IF(F89:G89&gt;0,F89:G89))</f>
        <v>5455</v>
      </c>
      <c r="J89" s="38" t="str">
        <f t="shared" si="26"/>
        <v>NO</v>
      </c>
      <c r="K89" s="48">
        <f t="shared" si="34"/>
        <v>599.45054945054949</v>
      </c>
      <c r="L89" s="38">
        <v>200</v>
      </c>
      <c r="M89" s="38">
        <v>200</v>
      </c>
      <c r="N89" s="38">
        <f>IF(G89=0,0,(600*I89)/G89)</f>
        <v>600</v>
      </c>
      <c r="O89" s="38">
        <v>200</v>
      </c>
      <c r="P89" s="38">
        <v>200</v>
      </c>
      <c r="Q89" s="48">
        <f t="shared" si="27"/>
        <v>999.45054945054949</v>
      </c>
      <c r="R89" s="48">
        <f t="shared" si="28"/>
        <v>1000</v>
      </c>
      <c r="S89" s="48">
        <f t="shared" si="29"/>
        <v>1000</v>
      </c>
      <c r="T89" s="38" t="str">
        <f t="shared" si="32"/>
        <v>NO</v>
      </c>
      <c r="U89" s="38" t="str">
        <f t="shared" si="33"/>
        <v>Discolmedica</v>
      </c>
    </row>
    <row r="90" spans="1:21" x14ac:dyDescent="0.25">
      <c r="A90" s="45">
        <v>88</v>
      </c>
      <c r="B90" s="20" t="s">
        <v>125</v>
      </c>
      <c r="C90" s="20" t="s">
        <v>9</v>
      </c>
      <c r="D90" s="46">
        <v>350</v>
      </c>
      <c r="E90" s="47">
        <v>61000</v>
      </c>
      <c r="F90" s="38">
        <f>VLOOKUP(A90,Intercomercial!A:G,7,FALSE)</f>
        <v>60000</v>
      </c>
      <c r="G90" s="38">
        <f>VLOOKUP(A90,Discolmedica!A:G,7,FALSE)</f>
        <v>0</v>
      </c>
      <c r="H90" s="38" t="str">
        <f t="shared" si="25"/>
        <v>Con ofertas</v>
      </c>
      <c r="I90" s="38">
        <f t="array" ref="I90">MIN(IF(F90:G90&gt;0,F90:G90))</f>
        <v>60000</v>
      </c>
      <c r="J90" s="38" t="str">
        <f t="shared" si="26"/>
        <v>SI</v>
      </c>
      <c r="K90" s="48">
        <f t="shared" si="34"/>
        <v>600</v>
      </c>
      <c r="L90" s="38">
        <v>200</v>
      </c>
      <c r="M90" s="38">
        <v>200</v>
      </c>
      <c r="N90" s="38"/>
      <c r="O90" s="38"/>
      <c r="P90" s="38"/>
      <c r="Q90" s="48">
        <f t="shared" si="27"/>
        <v>1000</v>
      </c>
      <c r="R90" s="48">
        <f t="shared" si="28"/>
        <v>0</v>
      </c>
      <c r="S90" s="48">
        <f t="shared" si="29"/>
        <v>1000</v>
      </c>
      <c r="T90" s="38" t="str">
        <f t="shared" si="32"/>
        <v>NO</v>
      </c>
      <c r="U90" s="38" t="str">
        <f t="shared" si="33"/>
        <v>Intercomercial</v>
      </c>
    </row>
    <row r="91" spans="1:21" x14ac:dyDescent="0.25">
      <c r="A91" s="45">
        <v>89</v>
      </c>
      <c r="B91" s="20" t="s">
        <v>126</v>
      </c>
      <c r="C91" s="20" t="s">
        <v>9</v>
      </c>
      <c r="D91" s="46">
        <v>150</v>
      </c>
      <c r="E91" s="47">
        <v>2564</v>
      </c>
      <c r="F91" s="38">
        <f>VLOOKUP(A91,Intercomercial!A:G,7,FALSE)</f>
        <v>2550</v>
      </c>
      <c r="G91" s="38">
        <f>VLOOKUP(A91,Discolmedica!A:G,7,FALSE)</f>
        <v>2548</v>
      </c>
      <c r="H91" s="38" t="str">
        <f t="shared" si="25"/>
        <v>Con ofertas</v>
      </c>
      <c r="I91" s="38">
        <f t="array" ref="I91">MIN(IF(F91:G91&gt;0,F91:G91))</f>
        <v>2548</v>
      </c>
      <c r="J91" s="38" t="str">
        <f t="shared" si="26"/>
        <v>NO</v>
      </c>
      <c r="K91" s="48">
        <f t="shared" si="34"/>
        <v>599.52941176470586</v>
      </c>
      <c r="L91" s="38">
        <v>200</v>
      </c>
      <c r="M91" s="38">
        <v>200</v>
      </c>
      <c r="N91" s="38">
        <f t="shared" ref="N91:N92" si="35">IF(G91=0,0,(600*I91)/G91)</f>
        <v>600</v>
      </c>
      <c r="O91" s="38">
        <v>200</v>
      </c>
      <c r="P91" s="38">
        <v>200</v>
      </c>
      <c r="Q91" s="48">
        <f t="shared" si="27"/>
        <v>999.52941176470586</v>
      </c>
      <c r="R91" s="48">
        <f t="shared" si="28"/>
        <v>1000</v>
      </c>
      <c r="S91" s="48">
        <f t="shared" si="29"/>
        <v>1000</v>
      </c>
      <c r="T91" s="38" t="str">
        <f t="shared" si="32"/>
        <v>NO</v>
      </c>
      <c r="U91" s="38" t="str">
        <f t="shared" si="33"/>
        <v>Discolmedica</v>
      </c>
    </row>
    <row r="92" spans="1:21" x14ac:dyDescent="0.25">
      <c r="A92" s="45">
        <v>90</v>
      </c>
      <c r="B92" s="20" t="s">
        <v>127</v>
      </c>
      <c r="C92" s="20" t="s">
        <v>9</v>
      </c>
      <c r="D92" s="46">
        <v>50</v>
      </c>
      <c r="E92" s="47">
        <v>2564</v>
      </c>
      <c r="F92" s="38">
        <f>VLOOKUP(A92,Intercomercial!A:G,7,FALSE)</f>
        <v>2550</v>
      </c>
      <c r="G92" s="38">
        <f>VLOOKUP(A92,Discolmedica!A:G,7,FALSE)</f>
        <v>2532</v>
      </c>
      <c r="H92" s="38" t="str">
        <f t="shared" si="25"/>
        <v>Con ofertas</v>
      </c>
      <c r="I92" s="38">
        <f t="array" ref="I92">MIN(IF(F92:G92&gt;0,F92:G92))</f>
        <v>2532</v>
      </c>
      <c r="J92" s="38" t="str">
        <f t="shared" si="26"/>
        <v>NO</v>
      </c>
      <c r="K92" s="48">
        <f t="shared" si="34"/>
        <v>595.76470588235293</v>
      </c>
      <c r="L92" s="38">
        <v>200</v>
      </c>
      <c r="M92" s="38">
        <v>200</v>
      </c>
      <c r="N92" s="38">
        <f t="shared" si="35"/>
        <v>600</v>
      </c>
      <c r="O92" s="38">
        <v>200</v>
      </c>
      <c r="P92" s="38">
        <v>200</v>
      </c>
      <c r="Q92" s="48">
        <f t="shared" si="27"/>
        <v>995.76470588235293</v>
      </c>
      <c r="R92" s="48">
        <f t="shared" si="28"/>
        <v>1000</v>
      </c>
      <c r="S92" s="48">
        <f t="shared" si="29"/>
        <v>1000</v>
      </c>
      <c r="T92" s="38" t="str">
        <f t="shared" si="32"/>
        <v>NO</v>
      </c>
      <c r="U92" s="38" t="str">
        <f t="shared" si="33"/>
        <v>Discolmedica</v>
      </c>
    </row>
    <row r="93" spans="1:21" x14ac:dyDescent="0.25">
      <c r="A93" s="45">
        <v>91</v>
      </c>
      <c r="B93" s="20" t="s">
        <v>128</v>
      </c>
      <c r="C93" s="20" t="s">
        <v>9</v>
      </c>
      <c r="D93" s="46">
        <v>240</v>
      </c>
      <c r="E93" s="47">
        <v>1340</v>
      </c>
      <c r="F93" s="38">
        <f>VLOOKUP(A93,Intercomercial!A:G,7,FALSE)</f>
        <v>1300</v>
      </c>
      <c r="G93" s="38">
        <f>VLOOKUP(A93,Discolmedica!A:G,7,FALSE)</f>
        <v>0</v>
      </c>
      <c r="H93" s="38" t="str">
        <f t="shared" si="25"/>
        <v>Con ofertas</v>
      </c>
      <c r="I93" s="38">
        <f t="array" ref="I93">MIN(IF(F93:G93&gt;0,F93:G93))</f>
        <v>1300</v>
      </c>
      <c r="J93" s="38" t="str">
        <f t="shared" si="26"/>
        <v>SI</v>
      </c>
      <c r="K93" s="48">
        <f t="shared" si="34"/>
        <v>600</v>
      </c>
      <c r="L93" s="38">
        <v>200</v>
      </c>
      <c r="M93" s="38">
        <v>200</v>
      </c>
      <c r="N93" s="38"/>
      <c r="O93" s="38"/>
      <c r="P93" s="38"/>
      <c r="Q93" s="48">
        <f t="shared" si="27"/>
        <v>1000</v>
      </c>
      <c r="R93" s="48">
        <f t="shared" si="28"/>
        <v>0</v>
      </c>
      <c r="S93" s="48">
        <f t="shared" si="29"/>
        <v>1000</v>
      </c>
      <c r="T93" s="38" t="str">
        <f t="shared" si="32"/>
        <v>NO</v>
      </c>
      <c r="U93" s="38" t="str">
        <f t="shared" si="33"/>
        <v>Intercomercial</v>
      </c>
    </row>
    <row r="94" spans="1:21" x14ac:dyDescent="0.25">
      <c r="A94" s="45">
        <v>92</v>
      </c>
      <c r="B94" s="20" t="s">
        <v>129</v>
      </c>
      <c r="C94" s="20" t="s">
        <v>9</v>
      </c>
      <c r="D94" s="46">
        <v>96</v>
      </c>
      <c r="E94" s="47">
        <v>1626</v>
      </c>
      <c r="F94" s="38">
        <f>VLOOKUP(A94,Intercomercial!A:G,7,FALSE)</f>
        <v>1600</v>
      </c>
      <c r="G94" s="38">
        <f>VLOOKUP(A94,Discolmedica!A:G,7,FALSE)</f>
        <v>1590</v>
      </c>
      <c r="H94" s="38" t="str">
        <f t="shared" si="25"/>
        <v>Con ofertas</v>
      </c>
      <c r="I94" s="38">
        <f t="array" ref="I94">MIN(IF(F94:G94&gt;0,F94:G94))</f>
        <v>1590</v>
      </c>
      <c r="J94" s="38" t="str">
        <f t="shared" si="26"/>
        <v>NO</v>
      </c>
      <c r="K94" s="48">
        <f t="shared" si="34"/>
        <v>596.25</v>
      </c>
      <c r="L94" s="38">
        <v>200</v>
      </c>
      <c r="M94" s="38">
        <v>200</v>
      </c>
      <c r="N94" s="38">
        <f>IF(G94=0,0,(600*I94)/G94)</f>
        <v>600</v>
      </c>
      <c r="O94" s="38">
        <v>200</v>
      </c>
      <c r="P94" s="38">
        <v>200</v>
      </c>
      <c r="Q94" s="48">
        <f t="shared" si="27"/>
        <v>996.25</v>
      </c>
      <c r="R94" s="48">
        <f t="shared" si="28"/>
        <v>1000</v>
      </c>
      <c r="S94" s="48">
        <f t="shared" si="29"/>
        <v>1000</v>
      </c>
      <c r="T94" s="38" t="str">
        <f t="shared" si="32"/>
        <v>NO</v>
      </c>
      <c r="U94" s="38" t="str">
        <f t="shared" si="33"/>
        <v>Discolmedica</v>
      </c>
    </row>
    <row r="95" spans="1:21" x14ac:dyDescent="0.25">
      <c r="A95" s="45">
        <v>93</v>
      </c>
      <c r="B95" s="20" t="s">
        <v>131</v>
      </c>
      <c r="C95" s="20" t="s">
        <v>132</v>
      </c>
      <c r="D95" s="46">
        <v>4</v>
      </c>
      <c r="E95" s="47">
        <v>1314300</v>
      </c>
      <c r="F95" s="38">
        <f>VLOOKUP(A95,Intercomercial!A:G,7,FALSE)</f>
        <v>0</v>
      </c>
      <c r="G95" s="38">
        <f>VLOOKUP(A95,Discolmedica!A:G,7,FALSE)</f>
        <v>0</v>
      </c>
      <c r="H95" s="38" t="str">
        <f t="shared" si="25"/>
        <v>Sin ofertas</v>
      </c>
      <c r="I95" s="38">
        <f t="array" ref="I95">MIN(IF(F95:G95&gt;0,F95:G95))</f>
        <v>0</v>
      </c>
      <c r="J95" s="38" t="str">
        <f t="shared" si="26"/>
        <v>NO HAY OFERTAS</v>
      </c>
      <c r="K95" s="38"/>
      <c r="L95" s="38">
        <v>200</v>
      </c>
      <c r="M95" s="38">
        <v>200</v>
      </c>
      <c r="N95" s="38"/>
      <c r="O95" s="38"/>
      <c r="P95" s="38"/>
      <c r="Q95" s="48">
        <f t="shared" si="27"/>
        <v>400</v>
      </c>
      <c r="R95" s="48">
        <f t="shared" si="28"/>
        <v>0</v>
      </c>
      <c r="S95" s="48">
        <f t="shared" si="29"/>
        <v>400</v>
      </c>
      <c r="T95" s="38" t="s">
        <v>219</v>
      </c>
      <c r="U95" s="38" t="s">
        <v>219</v>
      </c>
    </row>
    <row r="96" spans="1:21" ht="30" x14ac:dyDescent="0.25">
      <c r="A96" s="45">
        <v>94</v>
      </c>
      <c r="B96" s="20" t="s">
        <v>133</v>
      </c>
      <c r="C96" s="20" t="s">
        <v>134</v>
      </c>
      <c r="D96" s="46">
        <v>100</v>
      </c>
      <c r="E96" s="47">
        <v>8973</v>
      </c>
      <c r="F96" s="38">
        <f>VLOOKUP(A96,Intercomercial!A:G,7,FALSE)</f>
        <v>8970</v>
      </c>
      <c r="G96" s="38">
        <f>VLOOKUP(A96,Discolmedica!A:G,7,FALSE)</f>
        <v>0</v>
      </c>
      <c r="H96" s="38" t="str">
        <f t="shared" si="25"/>
        <v>Con ofertas</v>
      </c>
      <c r="I96" s="38">
        <f t="array" ref="I96">MIN(IF(F96:G96&gt;0,F96:G96))</f>
        <v>8970</v>
      </c>
      <c r="J96" s="38" t="str">
        <f t="shared" si="26"/>
        <v>SI</v>
      </c>
      <c r="K96" s="48">
        <f>IF(F96=0,0,(600*I96)/F96)</f>
        <v>600</v>
      </c>
      <c r="L96" s="38">
        <v>200</v>
      </c>
      <c r="M96" s="38">
        <v>200</v>
      </c>
      <c r="N96" s="38"/>
      <c r="O96" s="38"/>
      <c r="P96" s="38"/>
      <c r="Q96" s="48">
        <f t="shared" si="27"/>
        <v>1000</v>
      </c>
      <c r="R96" s="48">
        <f t="shared" si="28"/>
        <v>0</v>
      </c>
      <c r="S96" s="48">
        <f t="shared" si="29"/>
        <v>1000</v>
      </c>
      <c r="T96" s="38" t="str">
        <f t="shared" si="32"/>
        <v>NO</v>
      </c>
      <c r="U96" s="38" t="str">
        <f t="shared" si="33"/>
        <v>Intercomercial</v>
      </c>
    </row>
    <row r="97" spans="1:21" ht="30" x14ac:dyDescent="0.25">
      <c r="A97" s="45">
        <v>95</v>
      </c>
      <c r="B97" s="20" t="s">
        <v>135</v>
      </c>
      <c r="C97" s="20" t="s">
        <v>134</v>
      </c>
      <c r="D97" s="46">
        <v>150</v>
      </c>
      <c r="E97" s="47">
        <v>8973</v>
      </c>
      <c r="F97" s="38">
        <f>VLOOKUP(A97,Intercomercial!A:G,7,FALSE)</f>
        <v>0</v>
      </c>
      <c r="G97" s="38">
        <f>VLOOKUP(A97,Discolmedica!A:G,7,FALSE)</f>
        <v>0</v>
      </c>
      <c r="H97" s="38" t="str">
        <f t="shared" si="25"/>
        <v>Sin ofertas</v>
      </c>
      <c r="I97" s="38">
        <f t="array" ref="I97">MIN(IF(F97:G97&gt;0,F97:G97))</f>
        <v>0</v>
      </c>
      <c r="J97" s="38" t="str">
        <f t="shared" si="26"/>
        <v>NO HAY OFERTAS</v>
      </c>
      <c r="K97" s="38"/>
      <c r="L97" s="38">
        <v>200</v>
      </c>
      <c r="M97" s="38">
        <v>200</v>
      </c>
      <c r="N97" s="38"/>
      <c r="O97" s="38"/>
      <c r="P97" s="38"/>
      <c r="Q97" s="48">
        <f t="shared" si="27"/>
        <v>400</v>
      </c>
      <c r="R97" s="48">
        <f t="shared" si="28"/>
        <v>0</v>
      </c>
      <c r="S97" s="48">
        <f t="shared" si="29"/>
        <v>400</v>
      </c>
      <c r="T97" s="38" t="s">
        <v>219</v>
      </c>
      <c r="U97" s="38" t="s">
        <v>219</v>
      </c>
    </row>
    <row r="98" spans="1:21" x14ac:dyDescent="0.25">
      <c r="A98" s="45">
        <v>96</v>
      </c>
      <c r="B98" s="20" t="s">
        <v>136</v>
      </c>
      <c r="C98" s="20" t="s">
        <v>137</v>
      </c>
      <c r="D98" s="46">
        <v>3</v>
      </c>
      <c r="E98" s="47">
        <v>310590</v>
      </c>
      <c r="F98" s="38">
        <f>VLOOKUP(A98,Intercomercial!A:G,7,FALSE)</f>
        <v>310500</v>
      </c>
      <c r="G98" s="38">
        <f>VLOOKUP(A98,Discolmedica!A:G,7,FALSE)</f>
        <v>0</v>
      </c>
      <c r="H98" s="38" t="str">
        <f t="shared" si="25"/>
        <v>Con ofertas</v>
      </c>
      <c r="I98" s="38">
        <f t="array" ref="I98">MIN(IF(F98:G98&gt;0,F98:G98))</f>
        <v>310500</v>
      </c>
      <c r="J98" s="38" t="str">
        <f t="shared" si="26"/>
        <v>SI</v>
      </c>
      <c r="K98" s="48">
        <f t="shared" ref="K98:K117" si="36">IF(F98=0,0,(600*I98)/F98)</f>
        <v>600</v>
      </c>
      <c r="L98" s="38">
        <v>200</v>
      </c>
      <c r="M98" s="38">
        <v>200</v>
      </c>
      <c r="N98" s="38"/>
      <c r="O98" s="38"/>
      <c r="P98" s="38"/>
      <c r="Q98" s="48">
        <f t="shared" si="27"/>
        <v>1000</v>
      </c>
      <c r="R98" s="48">
        <f t="shared" si="28"/>
        <v>0</v>
      </c>
      <c r="S98" s="48">
        <f t="shared" si="29"/>
        <v>1000</v>
      </c>
      <c r="T98" s="38" t="str">
        <f t="shared" si="32"/>
        <v>NO</v>
      </c>
      <c r="U98" s="38" t="str">
        <f t="shared" si="33"/>
        <v>Intercomercial</v>
      </c>
    </row>
    <row r="99" spans="1:21" x14ac:dyDescent="0.25">
      <c r="A99" s="45">
        <v>97</v>
      </c>
      <c r="B99" s="20" t="s">
        <v>138</v>
      </c>
      <c r="C99" s="20" t="s">
        <v>139</v>
      </c>
      <c r="D99" s="46">
        <v>100</v>
      </c>
      <c r="E99" s="47">
        <v>11064</v>
      </c>
      <c r="F99" s="38">
        <f>VLOOKUP(A99,Intercomercial!A:G,7,FALSE)</f>
        <v>11050</v>
      </c>
      <c r="G99" s="38">
        <f>VLOOKUP(A99,Discolmedica!A:G,7,FALSE)</f>
        <v>0</v>
      </c>
      <c r="H99" s="38" t="str">
        <f t="shared" si="25"/>
        <v>Con ofertas</v>
      </c>
      <c r="I99" s="38">
        <f t="array" ref="I99">MIN(IF(F99:G99&gt;0,F99:G99))</f>
        <v>11050</v>
      </c>
      <c r="J99" s="38" t="str">
        <f t="shared" si="26"/>
        <v>SI</v>
      </c>
      <c r="K99" s="48">
        <f t="shared" si="36"/>
        <v>600</v>
      </c>
      <c r="L99" s="38">
        <v>200</v>
      </c>
      <c r="M99" s="38">
        <v>200</v>
      </c>
      <c r="N99" s="38"/>
      <c r="O99" s="38"/>
      <c r="P99" s="38"/>
      <c r="Q99" s="48">
        <f t="shared" si="27"/>
        <v>1000</v>
      </c>
      <c r="R99" s="48">
        <f t="shared" si="28"/>
        <v>0</v>
      </c>
      <c r="S99" s="48">
        <f t="shared" si="29"/>
        <v>1000</v>
      </c>
      <c r="T99" s="38" t="str">
        <f t="shared" si="32"/>
        <v>NO</v>
      </c>
      <c r="U99" s="38" t="str">
        <f t="shared" si="33"/>
        <v>Intercomercial</v>
      </c>
    </row>
    <row r="100" spans="1:21" x14ac:dyDescent="0.25">
      <c r="A100" s="45">
        <v>98</v>
      </c>
      <c r="B100" s="20" t="s">
        <v>140</v>
      </c>
      <c r="C100" s="20" t="s">
        <v>141</v>
      </c>
      <c r="D100" s="46">
        <v>100</v>
      </c>
      <c r="E100" s="47">
        <v>82257</v>
      </c>
      <c r="F100" s="38">
        <f>VLOOKUP(A100,Intercomercial!A:G,7,FALSE)</f>
        <v>70200</v>
      </c>
      <c r="G100" s="38">
        <f>VLOOKUP(A100,Discolmedica!A:G,7,FALSE)</f>
        <v>70062</v>
      </c>
      <c r="H100" s="38" t="str">
        <f t="shared" si="25"/>
        <v>Con ofertas</v>
      </c>
      <c r="I100" s="38">
        <f t="array" ref="I100">MIN(IF(F100:G100&gt;0,F100:G100))</f>
        <v>70062</v>
      </c>
      <c r="J100" s="38" t="str">
        <f t="shared" si="26"/>
        <v>NO</v>
      </c>
      <c r="K100" s="48">
        <f t="shared" si="36"/>
        <v>598.82051282051282</v>
      </c>
      <c r="L100" s="38">
        <v>200</v>
      </c>
      <c r="M100" s="38">
        <v>200</v>
      </c>
      <c r="N100" s="38">
        <f t="shared" ref="N100:N103" si="37">IF(G100=0,0,(600*I100)/G100)</f>
        <v>600</v>
      </c>
      <c r="O100" s="38">
        <v>200</v>
      </c>
      <c r="P100" s="38">
        <v>200</v>
      </c>
      <c r="Q100" s="48">
        <f t="shared" si="27"/>
        <v>998.82051282051282</v>
      </c>
      <c r="R100" s="48">
        <f t="shared" si="28"/>
        <v>1000</v>
      </c>
      <c r="S100" s="48">
        <f t="shared" si="29"/>
        <v>1000</v>
      </c>
      <c r="T100" s="38" t="str">
        <f t="shared" si="32"/>
        <v>NO</v>
      </c>
      <c r="U100" s="38" t="str">
        <f t="shared" si="33"/>
        <v>Discolmedica</v>
      </c>
    </row>
    <row r="101" spans="1:21" ht="30" x14ac:dyDescent="0.25">
      <c r="A101" s="45">
        <v>99</v>
      </c>
      <c r="B101" s="20" t="s">
        <v>143</v>
      </c>
      <c r="C101" s="20" t="s">
        <v>144</v>
      </c>
      <c r="D101" s="46">
        <v>40</v>
      </c>
      <c r="E101" s="47">
        <v>38556</v>
      </c>
      <c r="F101" s="38">
        <f>VLOOKUP(A101,Intercomercial!A:G,7,FALSE)</f>
        <v>28000</v>
      </c>
      <c r="G101" s="38">
        <f>VLOOKUP(A101,Discolmedica!A:G,7,FALSE)</f>
        <v>27963</v>
      </c>
      <c r="H101" s="38" t="str">
        <f t="shared" si="25"/>
        <v>Con ofertas</v>
      </c>
      <c r="I101" s="38">
        <f t="array" ref="I101">MIN(IF(F101:G101&gt;0,F101:G101))</f>
        <v>27963</v>
      </c>
      <c r="J101" s="38" t="str">
        <f t="shared" si="26"/>
        <v>NO</v>
      </c>
      <c r="K101" s="48">
        <f t="shared" si="36"/>
        <v>599.20714285714291</v>
      </c>
      <c r="L101" s="38">
        <v>200</v>
      </c>
      <c r="M101" s="38">
        <v>200</v>
      </c>
      <c r="N101" s="38">
        <f t="shared" si="37"/>
        <v>600</v>
      </c>
      <c r="O101" s="38">
        <v>200</v>
      </c>
      <c r="P101" s="38">
        <v>200</v>
      </c>
      <c r="Q101" s="48">
        <f t="shared" si="27"/>
        <v>999.20714285714291</v>
      </c>
      <c r="R101" s="48">
        <f t="shared" si="28"/>
        <v>1000</v>
      </c>
      <c r="S101" s="48">
        <f t="shared" si="29"/>
        <v>1000</v>
      </c>
      <c r="T101" s="38" t="str">
        <f t="shared" si="32"/>
        <v>NO</v>
      </c>
      <c r="U101" s="38" t="str">
        <f t="shared" si="33"/>
        <v>Discolmedica</v>
      </c>
    </row>
    <row r="102" spans="1:21" x14ac:dyDescent="0.25">
      <c r="A102" s="45">
        <v>100</v>
      </c>
      <c r="B102" s="20" t="s">
        <v>146</v>
      </c>
      <c r="C102" s="20" t="s">
        <v>139</v>
      </c>
      <c r="D102" s="46">
        <v>200</v>
      </c>
      <c r="E102" s="47">
        <v>56740</v>
      </c>
      <c r="F102" s="38">
        <f>VLOOKUP(A102,Intercomercial!A:G,7,FALSE)</f>
        <v>45500</v>
      </c>
      <c r="G102" s="38">
        <f>VLOOKUP(A102,Discolmedica!A:G,7,FALSE)</f>
        <v>45488</v>
      </c>
      <c r="H102" s="38" t="str">
        <f t="shared" si="25"/>
        <v>Con ofertas</v>
      </c>
      <c r="I102" s="38">
        <f t="array" ref="I102">MIN(IF(F102:G102&gt;0,F102:G102))</f>
        <v>45488</v>
      </c>
      <c r="J102" s="38" t="str">
        <f t="shared" si="26"/>
        <v>NO</v>
      </c>
      <c r="K102" s="48">
        <f t="shared" si="36"/>
        <v>599.84175824175827</v>
      </c>
      <c r="L102" s="38">
        <v>200</v>
      </c>
      <c r="M102" s="38">
        <v>200</v>
      </c>
      <c r="N102" s="38">
        <f t="shared" si="37"/>
        <v>600</v>
      </c>
      <c r="O102" s="38">
        <v>200</v>
      </c>
      <c r="P102" s="38">
        <v>200</v>
      </c>
      <c r="Q102" s="48">
        <f t="shared" si="27"/>
        <v>999.84175824175827</v>
      </c>
      <c r="R102" s="48">
        <f t="shared" si="28"/>
        <v>1000</v>
      </c>
      <c r="S102" s="48">
        <f t="shared" si="29"/>
        <v>1000</v>
      </c>
      <c r="T102" s="38" t="str">
        <f t="shared" si="32"/>
        <v>NO</v>
      </c>
      <c r="U102" s="38" t="str">
        <f t="shared" si="33"/>
        <v>Discolmedica</v>
      </c>
    </row>
    <row r="103" spans="1:21" ht="45" x14ac:dyDescent="0.25">
      <c r="A103" s="45">
        <v>101</v>
      </c>
      <c r="B103" s="20" t="s">
        <v>147</v>
      </c>
      <c r="C103" s="20" t="s">
        <v>148</v>
      </c>
      <c r="D103" s="46">
        <v>2500</v>
      </c>
      <c r="E103" s="47">
        <v>3031</v>
      </c>
      <c r="F103" s="38">
        <f>VLOOKUP(A103,Intercomercial!A:G,7,FALSE)</f>
        <v>2900</v>
      </c>
      <c r="G103" s="38">
        <f>VLOOKUP(A103,Discolmedica!A:G,7,FALSE)</f>
        <v>3029</v>
      </c>
      <c r="H103" s="38" t="str">
        <f t="shared" si="25"/>
        <v>Con ofertas</v>
      </c>
      <c r="I103" s="38">
        <f t="array" ref="I103">MIN(IF(F103:G103&gt;0,F103:G103))</f>
        <v>2900</v>
      </c>
      <c r="J103" s="38" t="str">
        <f t="shared" si="26"/>
        <v>NO</v>
      </c>
      <c r="K103" s="48">
        <f t="shared" si="36"/>
        <v>600</v>
      </c>
      <c r="L103" s="38">
        <v>200</v>
      </c>
      <c r="M103" s="38">
        <v>200</v>
      </c>
      <c r="N103" s="48">
        <f t="shared" si="37"/>
        <v>574.44701221525258</v>
      </c>
      <c r="O103" s="38">
        <v>200</v>
      </c>
      <c r="P103" s="38">
        <v>200</v>
      </c>
      <c r="Q103" s="48">
        <f t="shared" si="27"/>
        <v>1000</v>
      </c>
      <c r="R103" s="48">
        <f t="shared" si="28"/>
        <v>974.44701221525258</v>
      </c>
      <c r="S103" s="48">
        <f t="shared" si="29"/>
        <v>1000</v>
      </c>
      <c r="T103" s="38" t="str">
        <f t="shared" si="32"/>
        <v>NO</v>
      </c>
      <c r="U103" s="38" t="str">
        <f t="shared" si="33"/>
        <v>Intercomercial</v>
      </c>
    </row>
    <row r="104" spans="1:21" x14ac:dyDescent="0.25">
      <c r="A104" s="45">
        <v>102</v>
      </c>
      <c r="B104" s="20" t="s">
        <v>149</v>
      </c>
      <c r="C104" s="20" t="s">
        <v>132</v>
      </c>
      <c r="D104" s="46">
        <v>2000</v>
      </c>
      <c r="E104" s="47">
        <v>45000</v>
      </c>
      <c r="F104" s="38">
        <f>VLOOKUP(A104,Intercomercial!A:G,7,FALSE)</f>
        <v>44990</v>
      </c>
      <c r="G104" s="38">
        <f>VLOOKUP(A104,Discolmedica!A:G,7,FALSE)</f>
        <v>0</v>
      </c>
      <c r="H104" s="38" t="str">
        <f t="shared" si="25"/>
        <v>Con ofertas</v>
      </c>
      <c r="I104" s="38">
        <f t="array" ref="I104">MIN(IF(F104:G104&gt;0,F104:G104))</f>
        <v>44990</v>
      </c>
      <c r="J104" s="38" t="str">
        <f t="shared" si="26"/>
        <v>SI</v>
      </c>
      <c r="K104" s="48">
        <f t="shared" si="36"/>
        <v>600</v>
      </c>
      <c r="L104" s="38">
        <v>200</v>
      </c>
      <c r="M104" s="38">
        <v>200</v>
      </c>
      <c r="N104" s="38"/>
      <c r="O104" s="38"/>
      <c r="P104" s="38"/>
      <c r="Q104" s="48">
        <f t="shared" si="27"/>
        <v>1000</v>
      </c>
      <c r="R104" s="48">
        <f t="shared" si="28"/>
        <v>0</v>
      </c>
      <c r="S104" s="48">
        <f t="shared" si="29"/>
        <v>1000</v>
      </c>
      <c r="T104" s="38" t="str">
        <f t="shared" si="32"/>
        <v>NO</v>
      </c>
      <c r="U104" s="38" t="str">
        <f t="shared" si="33"/>
        <v>Intercomercial</v>
      </c>
    </row>
    <row r="105" spans="1:21" x14ac:dyDescent="0.25">
      <c r="A105" s="45">
        <v>103</v>
      </c>
      <c r="B105" s="20" t="s">
        <v>150</v>
      </c>
      <c r="C105" s="20" t="s">
        <v>132</v>
      </c>
      <c r="D105" s="46">
        <v>15000</v>
      </c>
      <c r="E105" s="47">
        <v>1541</v>
      </c>
      <c r="F105" s="38">
        <f>VLOOKUP(A105,Intercomercial!A:G,7,FALSE)</f>
        <v>1540</v>
      </c>
      <c r="G105" s="38">
        <f>VLOOKUP(A105,Discolmedica!A:G,7,FALSE)</f>
        <v>1538</v>
      </c>
      <c r="H105" s="38" t="str">
        <f t="shared" si="25"/>
        <v>Con ofertas</v>
      </c>
      <c r="I105" s="38">
        <f t="array" ref="I105">MIN(IF(F105:G105&gt;0,F105:G105))</f>
        <v>1538</v>
      </c>
      <c r="J105" s="38" t="str">
        <f t="shared" si="26"/>
        <v>NO</v>
      </c>
      <c r="K105" s="48">
        <f t="shared" si="36"/>
        <v>599.22077922077926</v>
      </c>
      <c r="L105" s="38">
        <v>200</v>
      </c>
      <c r="M105" s="38">
        <v>200</v>
      </c>
      <c r="N105" s="48">
        <f t="shared" ref="N105:N109" si="38">IF(G105=0,0,(600*I105)/G105)</f>
        <v>600</v>
      </c>
      <c r="O105" s="38">
        <v>200</v>
      </c>
      <c r="P105" s="38">
        <v>200</v>
      </c>
      <c r="Q105" s="48">
        <f t="shared" si="27"/>
        <v>999.22077922077926</v>
      </c>
      <c r="R105" s="48">
        <f t="shared" si="28"/>
        <v>1000</v>
      </c>
      <c r="S105" s="48">
        <f t="shared" si="29"/>
        <v>1000</v>
      </c>
      <c r="T105" s="38" t="str">
        <f t="shared" si="32"/>
        <v>NO</v>
      </c>
      <c r="U105" s="38" t="str">
        <f t="shared" si="33"/>
        <v>Discolmedica</v>
      </c>
    </row>
    <row r="106" spans="1:21" x14ac:dyDescent="0.25">
      <c r="A106" s="45">
        <v>104</v>
      </c>
      <c r="B106" s="20" t="s">
        <v>152</v>
      </c>
      <c r="C106" s="20" t="s">
        <v>153</v>
      </c>
      <c r="D106" s="46">
        <v>15000</v>
      </c>
      <c r="E106" s="47">
        <v>1541</v>
      </c>
      <c r="F106" s="38">
        <f>VLOOKUP(A106,Intercomercial!A:G,7,FALSE)</f>
        <v>1540</v>
      </c>
      <c r="G106" s="38">
        <f>VLOOKUP(A106,Discolmedica!A:G,7,FALSE)</f>
        <v>1538</v>
      </c>
      <c r="H106" s="38" t="str">
        <f t="shared" si="25"/>
        <v>Con ofertas</v>
      </c>
      <c r="I106" s="38">
        <f t="array" ref="I106">MIN(IF(F106:G106&gt;0,F106:G106))</f>
        <v>1538</v>
      </c>
      <c r="J106" s="38" t="str">
        <f t="shared" si="26"/>
        <v>NO</v>
      </c>
      <c r="K106" s="48">
        <f t="shared" si="36"/>
        <v>599.22077922077926</v>
      </c>
      <c r="L106" s="38">
        <v>200</v>
      </c>
      <c r="M106" s="38">
        <v>200</v>
      </c>
      <c r="N106" s="48">
        <f t="shared" si="38"/>
        <v>600</v>
      </c>
      <c r="O106" s="38">
        <v>200</v>
      </c>
      <c r="P106" s="38">
        <v>200</v>
      </c>
      <c r="Q106" s="48">
        <f t="shared" si="27"/>
        <v>999.22077922077926</v>
      </c>
      <c r="R106" s="48">
        <f t="shared" si="28"/>
        <v>1000</v>
      </c>
      <c r="S106" s="48">
        <f t="shared" si="29"/>
        <v>1000</v>
      </c>
      <c r="T106" s="38" t="str">
        <f t="shared" si="32"/>
        <v>NO</v>
      </c>
      <c r="U106" s="38" t="str">
        <f t="shared" si="33"/>
        <v>Discolmedica</v>
      </c>
    </row>
    <row r="107" spans="1:21" x14ac:dyDescent="0.25">
      <c r="A107" s="45">
        <v>105</v>
      </c>
      <c r="B107" s="20" t="s">
        <v>154</v>
      </c>
      <c r="C107" s="20" t="s">
        <v>153</v>
      </c>
      <c r="D107" s="46">
        <v>10000</v>
      </c>
      <c r="E107" s="47">
        <v>1541</v>
      </c>
      <c r="F107" s="38">
        <f>VLOOKUP(A107,Intercomercial!A:G,7,FALSE)</f>
        <v>1540</v>
      </c>
      <c r="G107" s="38">
        <f>VLOOKUP(A107,Discolmedica!A:G,7,FALSE)</f>
        <v>1538</v>
      </c>
      <c r="H107" s="38" t="str">
        <f t="shared" si="25"/>
        <v>Con ofertas</v>
      </c>
      <c r="I107" s="38">
        <f t="array" ref="I107">MIN(IF(F107:G107&gt;0,F107:G107))</f>
        <v>1538</v>
      </c>
      <c r="J107" s="38" t="str">
        <f t="shared" si="26"/>
        <v>NO</v>
      </c>
      <c r="K107" s="48">
        <f t="shared" si="36"/>
        <v>599.22077922077926</v>
      </c>
      <c r="L107" s="38">
        <v>200</v>
      </c>
      <c r="M107" s="38">
        <v>200</v>
      </c>
      <c r="N107" s="48">
        <f t="shared" si="38"/>
        <v>600</v>
      </c>
      <c r="O107" s="38">
        <v>200</v>
      </c>
      <c r="P107" s="38">
        <v>200</v>
      </c>
      <c r="Q107" s="48">
        <f t="shared" si="27"/>
        <v>999.22077922077926</v>
      </c>
      <c r="R107" s="48">
        <f t="shared" si="28"/>
        <v>1000</v>
      </c>
      <c r="S107" s="48">
        <f t="shared" si="29"/>
        <v>1000</v>
      </c>
      <c r="T107" s="38" t="str">
        <f t="shared" si="32"/>
        <v>NO</v>
      </c>
      <c r="U107" s="38" t="str">
        <f t="shared" si="33"/>
        <v>Discolmedica</v>
      </c>
    </row>
    <row r="108" spans="1:21" x14ac:dyDescent="0.25">
      <c r="A108" s="45">
        <v>106</v>
      </c>
      <c r="B108" s="20" t="s">
        <v>155</v>
      </c>
      <c r="C108" s="20" t="s">
        <v>153</v>
      </c>
      <c r="D108" s="46">
        <v>10000</v>
      </c>
      <c r="E108" s="47">
        <v>1541</v>
      </c>
      <c r="F108" s="38">
        <f>VLOOKUP(A108,Intercomercial!A:G,7,FALSE)</f>
        <v>1540</v>
      </c>
      <c r="G108" s="38">
        <f>VLOOKUP(A108,Discolmedica!A:G,7,FALSE)</f>
        <v>1538</v>
      </c>
      <c r="H108" s="38" t="str">
        <f t="shared" si="25"/>
        <v>Con ofertas</v>
      </c>
      <c r="I108" s="38">
        <f t="array" ref="I108">MIN(IF(F108:G108&gt;0,F108:G108))</f>
        <v>1538</v>
      </c>
      <c r="J108" s="38" t="str">
        <f t="shared" si="26"/>
        <v>NO</v>
      </c>
      <c r="K108" s="48">
        <f t="shared" si="36"/>
        <v>599.22077922077926</v>
      </c>
      <c r="L108" s="38">
        <v>200</v>
      </c>
      <c r="M108" s="38">
        <v>200</v>
      </c>
      <c r="N108" s="48">
        <f t="shared" si="38"/>
        <v>600</v>
      </c>
      <c r="O108" s="38">
        <v>200</v>
      </c>
      <c r="P108" s="38">
        <v>200</v>
      </c>
      <c r="Q108" s="48">
        <f t="shared" si="27"/>
        <v>999.22077922077926</v>
      </c>
      <c r="R108" s="48">
        <f t="shared" si="28"/>
        <v>1000</v>
      </c>
      <c r="S108" s="48">
        <f t="shared" si="29"/>
        <v>1000</v>
      </c>
      <c r="T108" s="38" t="str">
        <f t="shared" si="32"/>
        <v>NO</v>
      </c>
      <c r="U108" s="38" t="str">
        <f t="shared" si="33"/>
        <v>Discolmedica</v>
      </c>
    </row>
    <row r="109" spans="1:21" ht="30" x14ac:dyDescent="0.25">
      <c r="A109" s="45">
        <v>107</v>
      </c>
      <c r="B109" s="20" t="s">
        <v>156</v>
      </c>
      <c r="C109" s="20" t="s">
        <v>153</v>
      </c>
      <c r="D109" s="46">
        <v>250</v>
      </c>
      <c r="E109" s="47">
        <v>3404</v>
      </c>
      <c r="F109" s="38">
        <f>VLOOKUP(A109,Intercomercial!A:G,7,FALSE)</f>
        <v>3250</v>
      </c>
      <c r="G109" s="38">
        <f>VLOOKUP(A109,Discolmedica!A:G,7,FALSE)</f>
        <v>3394</v>
      </c>
      <c r="H109" s="38" t="str">
        <f t="shared" si="25"/>
        <v>Con ofertas</v>
      </c>
      <c r="I109" s="38">
        <f t="array" ref="I109">MIN(IF(F109:G109&gt;0,F109:G109))</f>
        <v>3250</v>
      </c>
      <c r="J109" s="38" t="str">
        <f t="shared" si="26"/>
        <v>NO</v>
      </c>
      <c r="K109" s="48">
        <f t="shared" si="36"/>
        <v>600</v>
      </c>
      <c r="L109" s="38">
        <v>200</v>
      </c>
      <c r="M109" s="38">
        <v>200</v>
      </c>
      <c r="N109" s="48">
        <f t="shared" si="38"/>
        <v>574.54331172657635</v>
      </c>
      <c r="O109" s="38">
        <v>200</v>
      </c>
      <c r="P109" s="38">
        <v>200</v>
      </c>
      <c r="Q109" s="48">
        <f t="shared" si="27"/>
        <v>1000</v>
      </c>
      <c r="R109" s="48">
        <f t="shared" si="28"/>
        <v>974.54331172657635</v>
      </c>
      <c r="S109" s="48">
        <f t="shared" si="29"/>
        <v>1000</v>
      </c>
      <c r="T109" s="38" t="str">
        <f t="shared" si="32"/>
        <v>NO</v>
      </c>
      <c r="U109" s="38" t="str">
        <f t="shared" si="33"/>
        <v>Intercomercial</v>
      </c>
    </row>
    <row r="110" spans="1:21" x14ac:dyDescent="0.25">
      <c r="A110" s="45">
        <v>108</v>
      </c>
      <c r="B110" s="20" t="s">
        <v>157</v>
      </c>
      <c r="C110" s="20" t="s">
        <v>9</v>
      </c>
      <c r="D110" s="46">
        <v>6</v>
      </c>
      <c r="E110" s="47">
        <v>261433</v>
      </c>
      <c r="F110" s="38">
        <f>VLOOKUP(A110,Intercomercial!A:G,7,FALSE)</f>
        <v>225000</v>
      </c>
      <c r="G110" s="38">
        <f>VLOOKUP(A110,Discolmedica!A:G,7,FALSE)</f>
        <v>0</v>
      </c>
      <c r="H110" s="38" t="str">
        <f t="shared" si="25"/>
        <v>Con ofertas</v>
      </c>
      <c r="I110" s="38">
        <f t="array" ref="I110">MIN(IF(F110:G110&gt;0,F110:G110))</f>
        <v>225000</v>
      </c>
      <c r="J110" s="38" t="str">
        <f t="shared" si="26"/>
        <v>SI</v>
      </c>
      <c r="K110" s="48">
        <f t="shared" si="36"/>
        <v>600</v>
      </c>
      <c r="L110" s="38">
        <v>200</v>
      </c>
      <c r="M110" s="38">
        <v>200</v>
      </c>
      <c r="N110" s="38"/>
      <c r="O110" s="38"/>
      <c r="P110" s="38"/>
      <c r="Q110" s="48">
        <f t="shared" si="27"/>
        <v>1000</v>
      </c>
      <c r="R110" s="48">
        <f t="shared" si="28"/>
        <v>0</v>
      </c>
      <c r="S110" s="48">
        <f t="shared" si="29"/>
        <v>1000</v>
      </c>
      <c r="T110" s="38" t="str">
        <f t="shared" si="32"/>
        <v>NO</v>
      </c>
      <c r="U110" s="38" t="str">
        <f t="shared" si="33"/>
        <v>Intercomercial</v>
      </c>
    </row>
    <row r="111" spans="1:21" x14ac:dyDescent="0.25">
      <c r="A111" s="45">
        <v>109</v>
      </c>
      <c r="B111" s="20" t="s">
        <v>158</v>
      </c>
      <c r="C111" s="20" t="s">
        <v>159</v>
      </c>
      <c r="D111" s="46">
        <v>500</v>
      </c>
      <c r="E111" s="47">
        <v>7257</v>
      </c>
      <c r="F111" s="38">
        <f>VLOOKUP(A111,Intercomercial!A:G,7,FALSE)</f>
        <v>7250</v>
      </c>
      <c r="G111" s="38">
        <f>VLOOKUP(A111,Discolmedica!A:G,7,FALSE)</f>
        <v>7238</v>
      </c>
      <c r="H111" s="38" t="str">
        <f t="shared" si="25"/>
        <v>Con ofertas</v>
      </c>
      <c r="I111" s="38">
        <f t="array" ref="I111">MIN(IF(F111:G111&gt;0,F111:G111))</f>
        <v>7238</v>
      </c>
      <c r="J111" s="38" t="str">
        <f t="shared" si="26"/>
        <v>NO</v>
      </c>
      <c r="K111" s="48">
        <f t="shared" si="36"/>
        <v>599.00689655172414</v>
      </c>
      <c r="L111" s="38">
        <v>200</v>
      </c>
      <c r="M111" s="38">
        <v>200</v>
      </c>
      <c r="N111" s="48">
        <f t="shared" ref="N111:N115" si="39">IF(G111=0,0,(600*I111)/G111)</f>
        <v>600</v>
      </c>
      <c r="O111" s="38">
        <v>200</v>
      </c>
      <c r="P111" s="38">
        <v>200</v>
      </c>
      <c r="Q111" s="48">
        <f t="shared" si="27"/>
        <v>999.00689655172414</v>
      </c>
      <c r="R111" s="48">
        <f t="shared" si="28"/>
        <v>1000</v>
      </c>
      <c r="S111" s="48">
        <f t="shared" si="29"/>
        <v>1000</v>
      </c>
      <c r="T111" s="38" t="str">
        <f t="shared" si="32"/>
        <v>NO</v>
      </c>
      <c r="U111" s="38" t="str">
        <f t="shared" si="33"/>
        <v>Discolmedica</v>
      </c>
    </row>
    <row r="112" spans="1:21" x14ac:dyDescent="0.25">
      <c r="A112" s="45">
        <v>110</v>
      </c>
      <c r="B112" s="20" t="s">
        <v>160</v>
      </c>
      <c r="C112" s="20" t="s">
        <v>9</v>
      </c>
      <c r="D112" s="46">
        <v>20</v>
      </c>
      <c r="E112" s="47">
        <v>4387</v>
      </c>
      <c r="F112" s="38">
        <f>VLOOKUP(A112,Intercomercial!A:G,7,FALSE)</f>
        <v>4290</v>
      </c>
      <c r="G112" s="38">
        <f>VLOOKUP(A112,Discolmedica!A:G,7,FALSE)</f>
        <v>4288</v>
      </c>
      <c r="H112" s="38" t="str">
        <f t="shared" si="25"/>
        <v>Con ofertas</v>
      </c>
      <c r="I112" s="38">
        <f t="array" ref="I112">MIN(IF(F112:G112&gt;0,F112:G112))</f>
        <v>4288</v>
      </c>
      <c r="J112" s="38" t="str">
        <f t="shared" si="26"/>
        <v>NO</v>
      </c>
      <c r="K112" s="48">
        <f t="shared" si="36"/>
        <v>599.72027972027968</v>
      </c>
      <c r="L112" s="38">
        <v>200</v>
      </c>
      <c r="M112" s="38">
        <v>200</v>
      </c>
      <c r="N112" s="48">
        <f t="shared" si="39"/>
        <v>600</v>
      </c>
      <c r="O112" s="38">
        <v>200</v>
      </c>
      <c r="P112" s="38">
        <v>200</v>
      </c>
      <c r="Q112" s="48">
        <f t="shared" si="27"/>
        <v>999.72027972027968</v>
      </c>
      <c r="R112" s="48">
        <f t="shared" si="28"/>
        <v>1000</v>
      </c>
      <c r="S112" s="48">
        <f t="shared" si="29"/>
        <v>1000</v>
      </c>
      <c r="T112" s="38" t="str">
        <f t="shared" si="32"/>
        <v>NO</v>
      </c>
      <c r="U112" s="38" t="str">
        <f t="shared" si="33"/>
        <v>Discolmedica</v>
      </c>
    </row>
    <row r="113" spans="1:21" x14ac:dyDescent="0.25">
      <c r="A113" s="45">
        <v>111</v>
      </c>
      <c r="B113" s="20" t="s">
        <v>161</v>
      </c>
      <c r="C113" s="20" t="s">
        <v>9</v>
      </c>
      <c r="D113" s="46">
        <v>50</v>
      </c>
      <c r="E113" s="47">
        <v>4387</v>
      </c>
      <c r="F113" s="38">
        <f>VLOOKUP(A113,Intercomercial!A:G,7,FALSE)</f>
        <v>4290</v>
      </c>
      <c r="G113" s="38">
        <f>VLOOKUP(A113,Discolmedica!A:G,7,FALSE)</f>
        <v>4288</v>
      </c>
      <c r="H113" s="38" t="str">
        <f t="shared" si="25"/>
        <v>Con ofertas</v>
      </c>
      <c r="I113" s="38">
        <f t="array" ref="I113">MIN(IF(F113:G113&gt;0,F113:G113))</f>
        <v>4288</v>
      </c>
      <c r="J113" s="38" t="str">
        <f t="shared" si="26"/>
        <v>NO</v>
      </c>
      <c r="K113" s="48">
        <f t="shared" si="36"/>
        <v>599.72027972027968</v>
      </c>
      <c r="L113" s="38">
        <v>200</v>
      </c>
      <c r="M113" s="38">
        <v>200</v>
      </c>
      <c r="N113" s="48">
        <f t="shared" si="39"/>
        <v>600</v>
      </c>
      <c r="O113" s="38">
        <v>200</v>
      </c>
      <c r="P113" s="38">
        <v>200</v>
      </c>
      <c r="Q113" s="48">
        <f t="shared" si="27"/>
        <v>999.72027972027968</v>
      </c>
      <c r="R113" s="48">
        <f t="shared" si="28"/>
        <v>1000</v>
      </c>
      <c r="S113" s="48">
        <f t="shared" si="29"/>
        <v>1000</v>
      </c>
      <c r="T113" s="38" t="str">
        <f t="shared" si="32"/>
        <v>NO</v>
      </c>
      <c r="U113" s="38" t="str">
        <f t="shared" si="33"/>
        <v>Discolmedica</v>
      </c>
    </row>
    <row r="114" spans="1:21" x14ac:dyDescent="0.25">
      <c r="A114" s="45">
        <v>112</v>
      </c>
      <c r="B114" s="20" t="s">
        <v>162</v>
      </c>
      <c r="C114" s="20" t="s">
        <v>9</v>
      </c>
      <c r="D114" s="46">
        <v>100</v>
      </c>
      <c r="E114" s="47">
        <v>4908</v>
      </c>
      <c r="F114" s="38">
        <f>VLOOKUP(A114,Intercomercial!A:G,7,FALSE)</f>
        <v>4290</v>
      </c>
      <c r="G114" s="38">
        <f>VLOOKUP(A114,Discolmedica!A:G,7,FALSE)</f>
        <v>4288</v>
      </c>
      <c r="H114" s="38" t="str">
        <f t="shared" si="25"/>
        <v>Con ofertas</v>
      </c>
      <c r="I114" s="38">
        <f t="array" ref="I114">MIN(IF(F114:G114&gt;0,F114:G114))</f>
        <v>4288</v>
      </c>
      <c r="J114" s="38" t="str">
        <f t="shared" si="26"/>
        <v>NO</v>
      </c>
      <c r="K114" s="48">
        <f t="shared" si="36"/>
        <v>599.72027972027968</v>
      </c>
      <c r="L114" s="38">
        <v>200</v>
      </c>
      <c r="M114" s="38">
        <v>200</v>
      </c>
      <c r="N114" s="48">
        <f t="shared" si="39"/>
        <v>600</v>
      </c>
      <c r="O114" s="38">
        <v>200</v>
      </c>
      <c r="P114" s="38">
        <v>200</v>
      </c>
      <c r="Q114" s="48">
        <f t="shared" si="27"/>
        <v>999.72027972027968</v>
      </c>
      <c r="R114" s="48">
        <f t="shared" si="28"/>
        <v>1000</v>
      </c>
      <c r="S114" s="48">
        <f t="shared" si="29"/>
        <v>1000</v>
      </c>
      <c r="T114" s="38" t="str">
        <f t="shared" si="32"/>
        <v>NO</v>
      </c>
      <c r="U114" s="38" t="str">
        <f t="shared" si="33"/>
        <v>Discolmedica</v>
      </c>
    </row>
    <row r="115" spans="1:21" x14ac:dyDescent="0.25">
      <c r="A115" s="45">
        <v>113</v>
      </c>
      <c r="B115" s="20" t="s">
        <v>163</v>
      </c>
      <c r="C115" s="20" t="s">
        <v>9</v>
      </c>
      <c r="D115" s="46">
        <v>100</v>
      </c>
      <c r="E115" s="47">
        <v>4908</v>
      </c>
      <c r="F115" s="38">
        <f>VLOOKUP(A115,Intercomercial!A:G,7,FALSE)</f>
        <v>4290</v>
      </c>
      <c r="G115" s="38">
        <f>VLOOKUP(A115,Discolmedica!A:G,7,FALSE)</f>
        <v>4288</v>
      </c>
      <c r="H115" s="38" t="str">
        <f t="shared" si="25"/>
        <v>Con ofertas</v>
      </c>
      <c r="I115" s="38">
        <f t="array" ref="I115">MIN(IF(F115:G115&gt;0,F115:G115))</f>
        <v>4288</v>
      </c>
      <c r="J115" s="38" t="str">
        <f t="shared" si="26"/>
        <v>NO</v>
      </c>
      <c r="K115" s="48">
        <f t="shared" si="36"/>
        <v>599.72027972027968</v>
      </c>
      <c r="L115" s="38">
        <v>200</v>
      </c>
      <c r="M115" s="38">
        <v>200</v>
      </c>
      <c r="N115" s="38">
        <f t="shared" si="39"/>
        <v>600</v>
      </c>
      <c r="O115" s="38">
        <v>200</v>
      </c>
      <c r="P115" s="38">
        <v>200</v>
      </c>
      <c r="Q115" s="48">
        <f t="shared" si="27"/>
        <v>999.72027972027968</v>
      </c>
      <c r="R115" s="48">
        <f t="shared" si="28"/>
        <v>1000</v>
      </c>
      <c r="S115" s="48">
        <f t="shared" si="29"/>
        <v>1000</v>
      </c>
      <c r="T115" s="38" t="str">
        <f t="shared" si="32"/>
        <v>NO</v>
      </c>
      <c r="U115" s="38" t="str">
        <f t="shared" si="33"/>
        <v>Discolmedica</v>
      </c>
    </row>
    <row r="116" spans="1:21" ht="30" x14ac:dyDescent="0.25">
      <c r="A116" s="45">
        <v>114</v>
      </c>
      <c r="B116" s="20" t="s">
        <v>164</v>
      </c>
      <c r="C116" s="20" t="s">
        <v>9</v>
      </c>
      <c r="D116" s="46">
        <v>60</v>
      </c>
      <c r="E116" s="47">
        <v>72766</v>
      </c>
      <c r="F116" s="38">
        <f>VLOOKUP(A116,Intercomercial!A:G,7,FALSE)</f>
        <v>71500</v>
      </c>
      <c r="G116" s="38">
        <f>VLOOKUP(A116,Discolmedica!A:G,7,FALSE)</f>
        <v>0</v>
      </c>
      <c r="H116" s="38" t="str">
        <f t="shared" si="25"/>
        <v>Con ofertas</v>
      </c>
      <c r="I116" s="38">
        <f t="array" ref="I116">MIN(IF(F116:G116&gt;0,F116:G116))</f>
        <v>71500</v>
      </c>
      <c r="J116" s="38" t="str">
        <f t="shared" si="26"/>
        <v>SI</v>
      </c>
      <c r="K116" s="48">
        <f t="shared" si="36"/>
        <v>600</v>
      </c>
      <c r="L116" s="38">
        <v>200</v>
      </c>
      <c r="M116" s="38">
        <v>200</v>
      </c>
      <c r="N116" s="38"/>
      <c r="O116" s="38"/>
      <c r="P116" s="38"/>
      <c r="Q116" s="48">
        <f t="shared" si="27"/>
        <v>1000</v>
      </c>
      <c r="R116" s="48">
        <f t="shared" si="28"/>
        <v>0</v>
      </c>
      <c r="S116" s="48">
        <f t="shared" si="29"/>
        <v>1000</v>
      </c>
      <c r="T116" s="38" t="str">
        <f t="shared" si="32"/>
        <v>NO</v>
      </c>
      <c r="U116" s="38" t="str">
        <f t="shared" si="33"/>
        <v>Intercomercial</v>
      </c>
    </row>
    <row r="117" spans="1:21" ht="30" x14ac:dyDescent="0.25">
      <c r="A117" s="45">
        <v>115</v>
      </c>
      <c r="B117" s="20" t="s">
        <v>165</v>
      </c>
      <c r="C117" s="20" t="s">
        <v>166</v>
      </c>
      <c r="D117" s="46">
        <v>100</v>
      </c>
      <c r="E117" s="47">
        <v>18549</v>
      </c>
      <c r="F117" s="38">
        <f>VLOOKUP(A117,Intercomercial!A:G,7,FALSE)</f>
        <v>17900</v>
      </c>
      <c r="G117" s="38">
        <f>VLOOKUP(A117,Discolmedica!A:G,7,FALSE)</f>
        <v>0</v>
      </c>
      <c r="H117" s="38" t="str">
        <f t="shared" si="25"/>
        <v>Con ofertas</v>
      </c>
      <c r="I117" s="38">
        <f t="array" ref="I117">MIN(IF(F117:G117&gt;0,F117:G117))</f>
        <v>17900</v>
      </c>
      <c r="J117" s="38" t="str">
        <f t="shared" si="26"/>
        <v>SI</v>
      </c>
      <c r="K117" s="48">
        <f t="shared" si="36"/>
        <v>600</v>
      </c>
      <c r="L117" s="38">
        <v>200</v>
      </c>
      <c r="M117" s="38">
        <v>200</v>
      </c>
      <c r="N117" s="38"/>
      <c r="O117" s="38"/>
      <c r="P117" s="38"/>
      <c r="Q117" s="48">
        <f t="shared" si="27"/>
        <v>1000</v>
      </c>
      <c r="R117" s="48">
        <f t="shared" si="28"/>
        <v>0</v>
      </c>
      <c r="S117" s="48">
        <f t="shared" si="29"/>
        <v>1000</v>
      </c>
      <c r="T117" s="38" t="str">
        <f t="shared" si="32"/>
        <v>NO</v>
      </c>
      <c r="U117" s="38" t="str">
        <f t="shared" si="33"/>
        <v>Intercomercial</v>
      </c>
    </row>
    <row r="118" spans="1:21" x14ac:dyDescent="0.25">
      <c r="A118" s="45">
        <v>116</v>
      </c>
      <c r="B118" s="20" t="s">
        <v>167</v>
      </c>
      <c r="C118" s="20" t="s">
        <v>168</v>
      </c>
      <c r="D118" s="46">
        <v>100</v>
      </c>
      <c r="E118" s="47">
        <v>49375</v>
      </c>
      <c r="F118" s="38">
        <f>VLOOKUP(A118,Intercomercial!A:G,7,FALSE)</f>
        <v>0</v>
      </c>
      <c r="G118" s="38">
        <f>VLOOKUP(A118,Discolmedica!A:G,7,FALSE)</f>
        <v>0</v>
      </c>
      <c r="H118" s="38" t="str">
        <f t="shared" si="25"/>
        <v>Sin ofertas</v>
      </c>
      <c r="I118" s="38">
        <f t="array" ref="I118">MIN(IF(F118:G118&gt;0,F118:G118))</f>
        <v>0</v>
      </c>
      <c r="J118" s="38" t="str">
        <f t="shared" si="26"/>
        <v>NO HAY OFERTAS</v>
      </c>
      <c r="K118" s="38"/>
      <c r="L118" s="38">
        <v>200</v>
      </c>
      <c r="M118" s="38">
        <v>200</v>
      </c>
      <c r="N118" s="38"/>
      <c r="O118" s="38"/>
      <c r="P118" s="38"/>
      <c r="Q118" s="48">
        <f t="shared" si="27"/>
        <v>400</v>
      </c>
      <c r="R118" s="48">
        <f t="shared" si="28"/>
        <v>0</v>
      </c>
      <c r="S118" s="48">
        <f t="shared" si="29"/>
        <v>400</v>
      </c>
      <c r="T118" s="38" t="s">
        <v>219</v>
      </c>
      <c r="U118" s="38" t="s">
        <v>219</v>
      </c>
    </row>
    <row r="119" spans="1:21" x14ac:dyDescent="0.25">
      <c r="A119" s="45">
        <v>117</v>
      </c>
      <c r="B119" s="20" t="s">
        <v>169</v>
      </c>
      <c r="C119" s="20" t="s">
        <v>159</v>
      </c>
      <c r="D119" s="46">
        <v>100</v>
      </c>
      <c r="E119" s="47">
        <v>63830</v>
      </c>
      <c r="F119" s="38">
        <f>VLOOKUP(A119,Intercomercial!A:G,7,FALSE)</f>
        <v>63800</v>
      </c>
      <c r="G119" s="38">
        <f>VLOOKUP(A119,Discolmedica!A:G,7,FALSE)</f>
        <v>63433</v>
      </c>
      <c r="H119" s="38" t="str">
        <f t="shared" si="25"/>
        <v>Con ofertas</v>
      </c>
      <c r="I119" s="38">
        <f t="array" ref="I119">MIN(IF(F119:G119&gt;0,F119:G119))</f>
        <v>63433</v>
      </c>
      <c r="J119" s="38" t="str">
        <f t="shared" si="26"/>
        <v>NO</v>
      </c>
      <c r="K119" s="48">
        <f>IF(F119=0,0,(600*I119)/F119)</f>
        <v>596.54858934169283</v>
      </c>
      <c r="L119" s="38">
        <v>200</v>
      </c>
      <c r="M119" s="38">
        <v>200</v>
      </c>
      <c r="N119" s="38">
        <f>IF(G119=0,0,(600*I119)/G119)</f>
        <v>600</v>
      </c>
      <c r="O119" s="38">
        <v>200</v>
      </c>
      <c r="P119" s="38">
        <v>200</v>
      </c>
      <c r="Q119" s="48">
        <f t="shared" si="27"/>
        <v>996.54858934169283</v>
      </c>
      <c r="R119" s="48">
        <f t="shared" si="28"/>
        <v>1000</v>
      </c>
      <c r="S119" s="48">
        <f t="shared" si="29"/>
        <v>1000</v>
      </c>
      <c r="T119" s="38" t="str">
        <f t="shared" si="32"/>
        <v>NO</v>
      </c>
      <c r="U119" s="38" t="str">
        <f t="shared" si="33"/>
        <v>Discolmedica</v>
      </c>
    </row>
    <row r="120" spans="1:21" x14ac:dyDescent="0.25">
      <c r="A120" s="45">
        <v>118</v>
      </c>
      <c r="B120" s="20" t="s">
        <v>171</v>
      </c>
      <c r="C120" s="20" t="s">
        <v>159</v>
      </c>
      <c r="D120" s="46">
        <v>500</v>
      </c>
      <c r="E120" s="47">
        <v>8271</v>
      </c>
      <c r="F120" s="38">
        <f>VLOOKUP(A120,Intercomercial!A:G,7,FALSE)</f>
        <v>0</v>
      </c>
      <c r="G120" s="38">
        <f>VLOOKUP(A120,Discolmedica!A:G,7,FALSE)</f>
        <v>0</v>
      </c>
      <c r="H120" s="38" t="str">
        <f t="shared" si="25"/>
        <v>Sin ofertas</v>
      </c>
      <c r="I120" s="38">
        <f t="array" ref="I120">MIN(IF(F120:G120&gt;0,F120:G120))</f>
        <v>0</v>
      </c>
      <c r="J120" s="38" t="str">
        <f t="shared" si="26"/>
        <v>NO HAY OFERTAS</v>
      </c>
      <c r="K120" s="38"/>
      <c r="L120" s="38">
        <v>200</v>
      </c>
      <c r="M120" s="38">
        <v>200</v>
      </c>
      <c r="N120" s="38"/>
      <c r="O120" s="38"/>
      <c r="P120" s="38"/>
      <c r="Q120" s="48">
        <f t="shared" si="27"/>
        <v>400</v>
      </c>
      <c r="R120" s="48">
        <f t="shared" si="28"/>
        <v>0</v>
      </c>
      <c r="S120" s="48">
        <f t="shared" si="29"/>
        <v>400</v>
      </c>
      <c r="T120" s="38" t="s">
        <v>219</v>
      </c>
      <c r="U120" s="38" t="s">
        <v>219</v>
      </c>
    </row>
    <row r="121" spans="1:21" x14ac:dyDescent="0.25">
      <c r="A121" s="45">
        <v>119</v>
      </c>
      <c r="B121" s="20" t="s">
        <v>172</v>
      </c>
      <c r="C121" s="20" t="s">
        <v>9</v>
      </c>
      <c r="D121" s="46">
        <v>500</v>
      </c>
      <c r="E121" s="47">
        <v>8895</v>
      </c>
      <c r="F121" s="38">
        <f>VLOOKUP(A121,Intercomercial!A:G,7,FALSE)</f>
        <v>0</v>
      </c>
      <c r="G121" s="38">
        <f>VLOOKUP(A121,Discolmedica!A:G,7,FALSE)</f>
        <v>0</v>
      </c>
      <c r="H121" s="38" t="str">
        <f t="shared" si="25"/>
        <v>Sin ofertas</v>
      </c>
      <c r="I121" s="38">
        <f t="array" ref="I121">MIN(IF(F121:G121&gt;0,F121:G121))</f>
        <v>0</v>
      </c>
      <c r="J121" s="38" t="str">
        <f t="shared" si="26"/>
        <v>NO HAY OFERTAS</v>
      </c>
      <c r="K121" s="38"/>
      <c r="L121" s="38">
        <v>200</v>
      </c>
      <c r="M121" s="38">
        <v>200</v>
      </c>
      <c r="N121" s="38"/>
      <c r="O121" s="38"/>
      <c r="P121" s="38"/>
      <c r="Q121" s="48">
        <f t="shared" si="27"/>
        <v>400</v>
      </c>
      <c r="R121" s="48">
        <f t="shared" si="28"/>
        <v>0</v>
      </c>
      <c r="S121" s="48">
        <f t="shared" si="29"/>
        <v>400</v>
      </c>
      <c r="T121" s="38" t="s">
        <v>219</v>
      </c>
      <c r="U121" s="38" t="s">
        <v>219</v>
      </c>
    </row>
  </sheetData>
  <pageMargins left="0.70866141732283505" right="0.30694444444444446" top="0.74803149606299202" bottom="0.74803149606299202" header="0.31496062992126" footer="0.31496062992126"/>
  <pageSetup scale="31" fitToHeight="0" orientation="landscape" r:id="rId1"/>
  <headerFooter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E4702-0203-446E-A1EA-1704479D577B}">
  <dimension ref="A1:DL412"/>
  <sheetViews>
    <sheetView topLeftCell="A106" zoomScale="133" workbookViewId="0">
      <selection activeCell="G124" sqref="G124"/>
    </sheetView>
  </sheetViews>
  <sheetFormatPr baseColWidth="10" defaultRowHeight="15.75" x14ac:dyDescent="0.25"/>
  <cols>
    <col min="1" max="1" width="5.140625" style="25" customWidth="1"/>
    <col min="2" max="2" width="34.42578125" style="23" customWidth="1"/>
    <col min="3" max="8" width="11.42578125" style="23"/>
    <col min="9" max="9" width="5.28515625" style="23" hidden="1" customWidth="1"/>
    <col min="10" max="16384" width="11.42578125" style="23"/>
  </cols>
  <sheetData>
    <row r="1" spans="1:116" s="25" customFormat="1" ht="60" customHeight="1" x14ac:dyDescent="0.25">
      <c r="A1" s="24" t="s">
        <v>0</v>
      </c>
      <c r="B1" s="24" t="s">
        <v>174</v>
      </c>
      <c r="C1" s="24" t="s">
        <v>175</v>
      </c>
      <c r="D1" s="24" t="s">
        <v>3</v>
      </c>
      <c r="E1" s="24" t="s">
        <v>4</v>
      </c>
      <c r="F1" s="24" t="s">
        <v>176</v>
      </c>
      <c r="G1" s="24" t="s">
        <v>6</v>
      </c>
      <c r="H1" s="24" t="s">
        <v>7</v>
      </c>
      <c r="I1" s="24" t="s">
        <v>177</v>
      </c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</row>
    <row r="2" spans="1:116" x14ac:dyDescent="0.25">
      <c r="A2" s="26">
        <v>1</v>
      </c>
      <c r="B2" s="27" t="s">
        <v>8</v>
      </c>
      <c r="C2" s="27" t="s">
        <v>178</v>
      </c>
      <c r="D2" s="28" t="s">
        <v>10</v>
      </c>
      <c r="E2" s="29">
        <v>2100</v>
      </c>
      <c r="F2" s="29">
        <v>206</v>
      </c>
      <c r="G2" s="30">
        <v>205</v>
      </c>
      <c r="H2" s="31">
        <f>+G2*E2</f>
        <v>430500</v>
      </c>
      <c r="I2" s="32">
        <v>0</v>
      </c>
      <c r="J2" s="33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</row>
    <row r="3" spans="1:116" ht="22.5" x14ac:dyDescent="0.25">
      <c r="A3" s="26">
        <v>2</v>
      </c>
      <c r="B3" s="27" t="s">
        <v>12</v>
      </c>
      <c r="C3" s="27" t="s">
        <v>178</v>
      </c>
      <c r="D3" s="28"/>
      <c r="E3" s="29">
        <v>50</v>
      </c>
      <c r="F3" s="29">
        <v>35753</v>
      </c>
      <c r="G3" s="30">
        <v>0</v>
      </c>
      <c r="H3" s="31">
        <f t="shared" ref="H3:H66" si="0">+G3*E3</f>
        <v>0</v>
      </c>
      <c r="I3" s="32">
        <v>0</v>
      </c>
      <c r="J3" s="33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</row>
    <row r="4" spans="1:116" x14ac:dyDescent="0.25">
      <c r="A4" s="26">
        <v>3</v>
      </c>
      <c r="B4" s="27" t="s">
        <v>13</v>
      </c>
      <c r="C4" s="27" t="s">
        <v>178</v>
      </c>
      <c r="D4" s="28" t="s">
        <v>179</v>
      </c>
      <c r="E4" s="29">
        <v>1600</v>
      </c>
      <c r="F4" s="29">
        <v>4220</v>
      </c>
      <c r="G4" s="30">
        <v>3990</v>
      </c>
      <c r="H4" s="31">
        <f t="shared" si="0"/>
        <v>6384000</v>
      </c>
      <c r="I4" s="32">
        <v>0</v>
      </c>
      <c r="J4" s="33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</row>
    <row r="5" spans="1:116" x14ac:dyDescent="0.25">
      <c r="A5" s="26">
        <v>4</v>
      </c>
      <c r="B5" s="27" t="s">
        <v>15</v>
      </c>
      <c r="C5" s="27" t="s">
        <v>178</v>
      </c>
      <c r="D5" s="28" t="s">
        <v>18</v>
      </c>
      <c r="E5" s="29">
        <v>50</v>
      </c>
      <c r="F5" s="29">
        <v>54000</v>
      </c>
      <c r="G5" s="30">
        <v>53900</v>
      </c>
      <c r="H5" s="31">
        <f t="shared" si="0"/>
        <v>2695000</v>
      </c>
      <c r="I5" s="32">
        <v>0</v>
      </c>
      <c r="J5" s="33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</row>
    <row r="6" spans="1:116" x14ac:dyDescent="0.25">
      <c r="A6" s="26">
        <v>5</v>
      </c>
      <c r="B6" s="27" t="s">
        <v>17</v>
      </c>
      <c r="C6" s="27" t="s">
        <v>178</v>
      </c>
      <c r="D6" s="28" t="s">
        <v>18</v>
      </c>
      <c r="E6" s="29">
        <v>20</v>
      </c>
      <c r="F6" s="29">
        <v>148369</v>
      </c>
      <c r="G6" s="30">
        <v>136500</v>
      </c>
      <c r="H6" s="31">
        <f t="shared" si="0"/>
        <v>2730000</v>
      </c>
      <c r="I6" s="32">
        <v>0</v>
      </c>
      <c r="J6" s="33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</row>
    <row r="7" spans="1:116" ht="22.5" x14ac:dyDescent="0.25">
      <c r="A7" s="26">
        <v>6</v>
      </c>
      <c r="B7" s="27" t="s">
        <v>19</v>
      </c>
      <c r="C7" s="27" t="s">
        <v>178</v>
      </c>
      <c r="D7" s="28"/>
      <c r="E7" s="29">
        <v>100</v>
      </c>
      <c r="F7" s="29">
        <v>53409</v>
      </c>
      <c r="G7" s="30">
        <v>0</v>
      </c>
      <c r="H7" s="31">
        <f t="shared" si="0"/>
        <v>0</v>
      </c>
      <c r="I7" s="32">
        <v>0</v>
      </c>
      <c r="J7" s="33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</row>
    <row r="8" spans="1:116" ht="22.5" x14ac:dyDescent="0.25">
      <c r="A8" s="26">
        <v>7</v>
      </c>
      <c r="B8" s="27" t="s">
        <v>20</v>
      </c>
      <c r="C8" s="27" t="s">
        <v>178</v>
      </c>
      <c r="D8" s="28"/>
      <c r="E8" s="29">
        <v>40</v>
      </c>
      <c r="F8" s="29">
        <v>31327</v>
      </c>
      <c r="G8" s="30">
        <v>0</v>
      </c>
      <c r="H8" s="31">
        <f t="shared" si="0"/>
        <v>0</v>
      </c>
      <c r="I8" s="32">
        <v>0</v>
      </c>
      <c r="J8" s="33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</row>
    <row r="9" spans="1:116" ht="22.5" x14ac:dyDescent="0.25">
      <c r="A9" s="26">
        <v>8</v>
      </c>
      <c r="B9" s="27" t="s">
        <v>21</v>
      </c>
      <c r="C9" s="27" t="s">
        <v>178</v>
      </c>
      <c r="D9" s="28"/>
      <c r="E9" s="29">
        <v>30</v>
      </c>
      <c r="F9" s="29">
        <v>87831</v>
      </c>
      <c r="G9" s="30">
        <v>0</v>
      </c>
      <c r="H9" s="31">
        <f t="shared" si="0"/>
        <v>0</v>
      </c>
      <c r="I9" s="32">
        <v>0</v>
      </c>
      <c r="J9" s="33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</row>
    <row r="10" spans="1:116" x14ac:dyDescent="0.25">
      <c r="A10" s="26">
        <v>9</v>
      </c>
      <c r="B10" s="27" t="s">
        <v>22</v>
      </c>
      <c r="C10" s="27" t="s">
        <v>178</v>
      </c>
      <c r="D10" s="28" t="s">
        <v>23</v>
      </c>
      <c r="E10" s="29">
        <v>10</v>
      </c>
      <c r="F10" s="29">
        <v>135200</v>
      </c>
      <c r="G10" s="30">
        <v>135000</v>
      </c>
      <c r="H10" s="31">
        <f t="shared" si="0"/>
        <v>1350000</v>
      </c>
      <c r="I10" s="32">
        <v>0</v>
      </c>
      <c r="J10" s="33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</row>
    <row r="11" spans="1:116" ht="22.5" x14ac:dyDescent="0.25">
      <c r="A11" s="26">
        <v>10</v>
      </c>
      <c r="B11" s="27" t="s">
        <v>24</v>
      </c>
      <c r="C11" s="27" t="s">
        <v>178</v>
      </c>
      <c r="D11" s="28" t="s">
        <v>180</v>
      </c>
      <c r="E11" s="29">
        <v>800</v>
      </c>
      <c r="F11" s="29">
        <v>4113</v>
      </c>
      <c r="G11" s="30">
        <v>3900</v>
      </c>
      <c r="H11" s="31">
        <f t="shared" si="0"/>
        <v>3120000</v>
      </c>
      <c r="I11" s="32">
        <v>0</v>
      </c>
      <c r="J11" s="33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</row>
    <row r="12" spans="1:116" x14ac:dyDescent="0.25">
      <c r="A12" s="26">
        <v>11</v>
      </c>
      <c r="B12" s="27" t="s">
        <v>26</v>
      </c>
      <c r="C12" s="27" t="s">
        <v>178</v>
      </c>
      <c r="D12" s="28" t="s">
        <v>181</v>
      </c>
      <c r="E12" s="29">
        <v>60</v>
      </c>
      <c r="F12" s="29">
        <v>26097</v>
      </c>
      <c r="G12" s="30">
        <v>26000</v>
      </c>
      <c r="H12" s="31">
        <f t="shared" si="0"/>
        <v>1560000</v>
      </c>
      <c r="I12" s="32">
        <v>0.19</v>
      </c>
      <c r="J12" s="33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</row>
    <row r="13" spans="1:116" x14ac:dyDescent="0.25">
      <c r="A13" s="26">
        <v>12</v>
      </c>
      <c r="B13" s="27" t="s">
        <v>28</v>
      </c>
      <c r="C13" s="27" t="s">
        <v>178</v>
      </c>
      <c r="D13" s="28"/>
      <c r="E13" s="29">
        <v>200</v>
      </c>
      <c r="F13" s="29">
        <v>30118</v>
      </c>
      <c r="G13" s="30">
        <v>0</v>
      </c>
      <c r="H13" s="31">
        <f t="shared" si="0"/>
        <v>0</v>
      </c>
      <c r="I13" s="32">
        <v>0.19</v>
      </c>
      <c r="J13" s="33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</row>
    <row r="14" spans="1:116" x14ac:dyDescent="0.25">
      <c r="A14" s="26">
        <v>13</v>
      </c>
      <c r="B14" s="27" t="s">
        <v>30</v>
      </c>
      <c r="C14" s="27" t="s">
        <v>178</v>
      </c>
      <c r="D14" s="28"/>
      <c r="E14" s="29">
        <v>100</v>
      </c>
      <c r="F14" s="29">
        <v>20106</v>
      </c>
      <c r="G14" s="30">
        <v>0</v>
      </c>
      <c r="H14" s="31">
        <f t="shared" si="0"/>
        <v>0</v>
      </c>
      <c r="I14" s="32">
        <v>0.19</v>
      </c>
      <c r="J14" s="33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</row>
    <row r="15" spans="1:116" ht="22.5" x14ac:dyDescent="0.25">
      <c r="A15" s="26">
        <v>14</v>
      </c>
      <c r="B15" s="27" t="s">
        <v>31</v>
      </c>
      <c r="C15" s="27" t="s">
        <v>178</v>
      </c>
      <c r="D15" s="28" t="s">
        <v>32</v>
      </c>
      <c r="E15" s="29">
        <v>600</v>
      </c>
      <c r="F15" s="29">
        <v>4550</v>
      </c>
      <c r="G15" s="30">
        <v>4290</v>
      </c>
      <c r="H15" s="31">
        <f t="shared" si="0"/>
        <v>2574000</v>
      </c>
      <c r="I15" s="32">
        <v>0</v>
      </c>
      <c r="J15" s="33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</row>
    <row r="16" spans="1:116" x14ac:dyDescent="0.25">
      <c r="A16" s="26">
        <v>15</v>
      </c>
      <c r="B16" s="27" t="s">
        <v>33</v>
      </c>
      <c r="C16" s="27" t="s">
        <v>178</v>
      </c>
      <c r="D16" s="28"/>
      <c r="E16" s="29">
        <v>200</v>
      </c>
      <c r="F16" s="29">
        <v>21383</v>
      </c>
      <c r="G16" s="30">
        <v>0</v>
      </c>
      <c r="H16" s="31">
        <f t="shared" si="0"/>
        <v>0</v>
      </c>
      <c r="I16" s="32">
        <v>0.19</v>
      </c>
      <c r="J16" s="33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</row>
    <row r="17" spans="1:116" x14ac:dyDescent="0.25">
      <c r="A17" s="26">
        <v>16</v>
      </c>
      <c r="B17" s="27" t="s">
        <v>34</v>
      </c>
      <c r="C17" s="27" t="s">
        <v>178</v>
      </c>
      <c r="D17" s="28" t="s">
        <v>32</v>
      </c>
      <c r="E17" s="29">
        <v>1000</v>
      </c>
      <c r="F17" s="29">
        <v>970</v>
      </c>
      <c r="G17" s="30">
        <v>969</v>
      </c>
      <c r="H17" s="31">
        <f t="shared" si="0"/>
        <v>969000</v>
      </c>
      <c r="I17" s="32">
        <v>0</v>
      </c>
      <c r="J17" s="33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</row>
    <row r="18" spans="1:116" x14ac:dyDescent="0.25">
      <c r="A18" s="26">
        <v>17</v>
      </c>
      <c r="B18" s="27" t="s">
        <v>35</v>
      </c>
      <c r="C18" s="27" t="s">
        <v>178</v>
      </c>
      <c r="D18" s="28" t="s">
        <v>32</v>
      </c>
      <c r="E18" s="29">
        <v>100</v>
      </c>
      <c r="F18" s="29">
        <v>1331</v>
      </c>
      <c r="G18" s="30">
        <v>1105</v>
      </c>
      <c r="H18" s="31">
        <f t="shared" si="0"/>
        <v>110500</v>
      </c>
      <c r="I18" s="32">
        <v>0</v>
      </c>
      <c r="J18" s="33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</row>
    <row r="19" spans="1:116" ht="22.5" x14ac:dyDescent="0.25">
      <c r="A19" s="26">
        <v>18</v>
      </c>
      <c r="B19" s="27" t="s">
        <v>36</v>
      </c>
      <c r="C19" s="27" t="s">
        <v>178</v>
      </c>
      <c r="D19" s="28" t="s">
        <v>37</v>
      </c>
      <c r="E19" s="29">
        <v>300</v>
      </c>
      <c r="F19" s="29">
        <v>39910</v>
      </c>
      <c r="G19" s="30">
        <v>39900</v>
      </c>
      <c r="H19" s="31">
        <f t="shared" si="0"/>
        <v>11970000</v>
      </c>
      <c r="I19" s="32">
        <v>0</v>
      </c>
      <c r="J19" s="33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</row>
    <row r="20" spans="1:116" x14ac:dyDescent="0.25">
      <c r="A20" s="26">
        <v>19</v>
      </c>
      <c r="B20" s="27" t="s">
        <v>38</v>
      </c>
      <c r="C20" s="27" t="s">
        <v>178</v>
      </c>
      <c r="D20" s="28" t="s">
        <v>182</v>
      </c>
      <c r="E20" s="29">
        <v>36</v>
      </c>
      <c r="F20" s="29">
        <v>13419</v>
      </c>
      <c r="G20" s="30">
        <v>10790</v>
      </c>
      <c r="H20" s="31">
        <f t="shared" si="0"/>
        <v>388440</v>
      </c>
      <c r="I20" s="32">
        <v>0</v>
      </c>
      <c r="J20" s="33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</row>
    <row r="21" spans="1:116" ht="22.5" x14ac:dyDescent="0.25">
      <c r="A21" s="26">
        <v>20</v>
      </c>
      <c r="B21" s="27" t="s">
        <v>40</v>
      </c>
      <c r="C21" s="27" t="s">
        <v>178</v>
      </c>
      <c r="D21" s="28"/>
      <c r="E21" s="29">
        <v>72</v>
      </c>
      <c r="F21" s="29">
        <v>6318</v>
      </c>
      <c r="G21" s="30">
        <v>0</v>
      </c>
      <c r="H21" s="31">
        <f t="shared" si="0"/>
        <v>0</v>
      </c>
      <c r="I21" s="32">
        <v>0</v>
      </c>
      <c r="J21" s="33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</row>
    <row r="22" spans="1:116" x14ac:dyDescent="0.25">
      <c r="A22" s="26">
        <v>21</v>
      </c>
      <c r="B22" s="27" t="s">
        <v>41</v>
      </c>
      <c r="C22" s="27" t="s">
        <v>178</v>
      </c>
      <c r="D22" s="28"/>
      <c r="E22" s="29">
        <v>100</v>
      </c>
      <c r="F22" s="29">
        <v>93566</v>
      </c>
      <c r="G22" s="30">
        <v>0</v>
      </c>
      <c r="H22" s="31">
        <f t="shared" si="0"/>
        <v>0</v>
      </c>
      <c r="I22" s="32">
        <v>0</v>
      </c>
      <c r="J22" s="33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</row>
    <row r="23" spans="1:116" ht="15" x14ac:dyDescent="0.25">
      <c r="A23" s="26">
        <v>22</v>
      </c>
      <c r="B23" s="27" t="s">
        <v>42</v>
      </c>
      <c r="C23" s="27" t="s">
        <v>178</v>
      </c>
      <c r="D23" s="28"/>
      <c r="E23" s="29">
        <v>40</v>
      </c>
      <c r="F23" s="29">
        <v>66435</v>
      </c>
      <c r="G23" s="30">
        <v>0</v>
      </c>
      <c r="H23" s="31">
        <f t="shared" si="0"/>
        <v>0</v>
      </c>
      <c r="I23" s="32">
        <v>0</v>
      </c>
      <c r="J23" s="33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</row>
    <row r="24" spans="1:116" ht="15" x14ac:dyDescent="0.25">
      <c r="A24" s="26">
        <v>23</v>
      </c>
      <c r="B24" s="27" t="s">
        <v>43</v>
      </c>
      <c r="C24" s="27" t="s">
        <v>178</v>
      </c>
      <c r="D24" s="28"/>
      <c r="E24" s="29">
        <v>300</v>
      </c>
      <c r="F24" s="29">
        <v>69494</v>
      </c>
      <c r="G24" s="30">
        <v>0</v>
      </c>
      <c r="H24" s="31">
        <f t="shared" si="0"/>
        <v>0</v>
      </c>
      <c r="I24" s="32">
        <v>0</v>
      </c>
      <c r="J24" s="33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</row>
    <row r="25" spans="1:116" x14ac:dyDescent="0.25">
      <c r="A25" s="26">
        <v>24</v>
      </c>
      <c r="B25" s="27" t="s">
        <v>44</v>
      </c>
      <c r="C25" s="27" t="s">
        <v>178</v>
      </c>
      <c r="D25" s="28" t="s">
        <v>183</v>
      </c>
      <c r="E25" s="29">
        <v>15</v>
      </c>
      <c r="F25" s="29">
        <v>41865</v>
      </c>
      <c r="G25" s="30">
        <v>41800</v>
      </c>
      <c r="H25" s="31">
        <f t="shared" si="0"/>
        <v>627000</v>
      </c>
      <c r="I25" s="32">
        <v>0.19</v>
      </c>
      <c r="J25" s="33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</row>
    <row r="26" spans="1:116" x14ac:dyDescent="0.25">
      <c r="A26" s="26">
        <v>25</v>
      </c>
      <c r="B26" s="27" t="s">
        <v>45</v>
      </c>
      <c r="C26" s="27" t="s">
        <v>178</v>
      </c>
      <c r="D26" s="28"/>
      <c r="E26" s="29">
        <v>5</v>
      </c>
      <c r="F26" s="29">
        <v>5625</v>
      </c>
      <c r="G26" s="30">
        <v>0</v>
      </c>
      <c r="H26" s="31">
        <f t="shared" si="0"/>
        <v>0</v>
      </c>
      <c r="I26" s="32">
        <v>0</v>
      </c>
      <c r="J26" s="33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</row>
    <row r="27" spans="1:116" x14ac:dyDescent="0.25">
      <c r="A27" s="26">
        <v>26</v>
      </c>
      <c r="B27" s="27" t="s">
        <v>47</v>
      </c>
      <c r="C27" s="27" t="s">
        <v>178</v>
      </c>
      <c r="D27" s="28" t="s">
        <v>32</v>
      </c>
      <c r="E27" s="29">
        <v>10</v>
      </c>
      <c r="F27" s="29">
        <v>3337</v>
      </c>
      <c r="G27" s="30">
        <v>3300</v>
      </c>
      <c r="H27" s="31">
        <f t="shared" si="0"/>
        <v>33000</v>
      </c>
      <c r="I27" s="32">
        <v>0</v>
      </c>
      <c r="J27" s="33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</row>
    <row r="28" spans="1:116" x14ac:dyDescent="0.25">
      <c r="A28" s="26">
        <v>27</v>
      </c>
      <c r="B28" s="27" t="s">
        <v>48</v>
      </c>
      <c r="C28" s="27" t="s">
        <v>178</v>
      </c>
      <c r="D28" s="28" t="s">
        <v>32</v>
      </c>
      <c r="E28" s="29">
        <v>1000</v>
      </c>
      <c r="F28" s="29">
        <v>1010</v>
      </c>
      <c r="G28" s="34">
        <v>929</v>
      </c>
      <c r="H28" s="31">
        <f t="shared" si="0"/>
        <v>929000</v>
      </c>
      <c r="I28" s="32">
        <v>0</v>
      </c>
      <c r="J28" s="33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</row>
    <row r="29" spans="1:116" ht="22.5" x14ac:dyDescent="0.25">
      <c r="A29" s="26">
        <v>28</v>
      </c>
      <c r="B29" s="27" t="s">
        <v>50</v>
      </c>
      <c r="C29" s="27" t="s">
        <v>178</v>
      </c>
      <c r="D29" s="28" t="s">
        <v>100</v>
      </c>
      <c r="E29" s="29">
        <v>250</v>
      </c>
      <c r="F29" s="29">
        <v>58500</v>
      </c>
      <c r="G29" s="34">
        <v>54600</v>
      </c>
      <c r="H29" s="31">
        <f t="shared" si="0"/>
        <v>13650000</v>
      </c>
      <c r="I29" s="32">
        <v>0</v>
      </c>
      <c r="J29" s="33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</row>
    <row r="30" spans="1:116" x14ac:dyDescent="0.25">
      <c r="A30" s="26">
        <v>29</v>
      </c>
      <c r="B30" s="27" t="s">
        <v>52</v>
      </c>
      <c r="C30" s="27" t="s">
        <v>178</v>
      </c>
      <c r="D30" s="28" t="s">
        <v>184</v>
      </c>
      <c r="E30" s="29">
        <v>60</v>
      </c>
      <c r="F30" s="29">
        <v>1539</v>
      </c>
      <c r="G30" s="34">
        <v>1536</v>
      </c>
      <c r="H30" s="31">
        <f t="shared" si="0"/>
        <v>92160</v>
      </c>
      <c r="I30" s="32">
        <v>0</v>
      </c>
      <c r="J30" s="33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</row>
    <row r="31" spans="1:116" x14ac:dyDescent="0.25">
      <c r="A31" s="26">
        <v>30</v>
      </c>
      <c r="B31" s="27" t="s">
        <v>53</v>
      </c>
      <c r="C31" s="27" t="s">
        <v>178</v>
      </c>
      <c r="D31" s="28"/>
      <c r="E31" s="29">
        <v>120</v>
      </c>
      <c r="F31" s="29">
        <v>33315</v>
      </c>
      <c r="G31" s="34">
        <v>0</v>
      </c>
      <c r="H31" s="31">
        <f t="shared" si="0"/>
        <v>0</v>
      </c>
      <c r="I31" s="32">
        <v>0</v>
      </c>
      <c r="J31" s="33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</row>
    <row r="32" spans="1:116" ht="22.5" x14ac:dyDescent="0.25">
      <c r="A32" s="26">
        <v>31</v>
      </c>
      <c r="B32" s="27" t="s">
        <v>54</v>
      </c>
      <c r="C32" s="27" t="s">
        <v>178</v>
      </c>
      <c r="D32" s="28"/>
      <c r="E32" s="29">
        <v>360</v>
      </c>
      <c r="F32" s="29">
        <v>4940</v>
      </c>
      <c r="G32" s="34">
        <v>0</v>
      </c>
      <c r="H32" s="31">
        <f t="shared" si="0"/>
        <v>0</v>
      </c>
      <c r="I32" s="32">
        <v>0</v>
      </c>
      <c r="J32" s="33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</row>
    <row r="33" spans="1:116" x14ac:dyDescent="0.25">
      <c r="A33" s="26">
        <v>32</v>
      </c>
      <c r="B33" s="27" t="s">
        <v>55</v>
      </c>
      <c r="C33" s="27" t="s">
        <v>178</v>
      </c>
      <c r="D33" s="28"/>
      <c r="E33" s="29">
        <v>72</v>
      </c>
      <c r="F33" s="29">
        <v>5291</v>
      </c>
      <c r="G33" s="34">
        <v>0</v>
      </c>
      <c r="H33" s="31">
        <f t="shared" si="0"/>
        <v>0</v>
      </c>
      <c r="I33" s="32">
        <v>0</v>
      </c>
      <c r="J33" s="33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</row>
    <row r="34" spans="1:116" x14ac:dyDescent="0.25">
      <c r="A34" s="26">
        <v>33</v>
      </c>
      <c r="B34" s="27" t="s">
        <v>56</v>
      </c>
      <c r="C34" s="27" t="s">
        <v>178</v>
      </c>
      <c r="D34" s="28"/>
      <c r="E34" s="29">
        <v>72</v>
      </c>
      <c r="F34" s="29">
        <v>5681</v>
      </c>
      <c r="G34" s="34">
        <v>0</v>
      </c>
      <c r="H34" s="31">
        <f t="shared" si="0"/>
        <v>0</v>
      </c>
      <c r="I34" s="32">
        <v>0</v>
      </c>
      <c r="J34" s="33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</row>
    <row r="35" spans="1:116" ht="22.5" x14ac:dyDescent="0.25">
      <c r="A35" s="26">
        <v>34</v>
      </c>
      <c r="B35" s="27" t="s">
        <v>57</v>
      </c>
      <c r="C35" s="27" t="s">
        <v>178</v>
      </c>
      <c r="D35" s="28"/>
      <c r="E35" s="29">
        <v>60</v>
      </c>
      <c r="F35" s="29">
        <v>91765</v>
      </c>
      <c r="G35" s="34">
        <v>0</v>
      </c>
      <c r="H35" s="31">
        <f t="shared" si="0"/>
        <v>0</v>
      </c>
      <c r="I35" s="32">
        <v>0</v>
      </c>
      <c r="J35" s="33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</row>
    <row r="36" spans="1:116" ht="22.5" x14ac:dyDescent="0.25">
      <c r="A36" s="26">
        <v>35</v>
      </c>
      <c r="B36" s="27" t="s">
        <v>58</v>
      </c>
      <c r="C36" s="27" t="s">
        <v>178</v>
      </c>
      <c r="D36" s="28" t="s">
        <v>49</v>
      </c>
      <c r="E36" s="29">
        <v>70</v>
      </c>
      <c r="F36" s="29">
        <v>6975</v>
      </c>
      <c r="G36" s="34">
        <v>6970</v>
      </c>
      <c r="H36" s="31">
        <f t="shared" si="0"/>
        <v>487900</v>
      </c>
      <c r="I36" s="32">
        <v>0</v>
      </c>
      <c r="J36" s="33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</row>
    <row r="37" spans="1:116" x14ac:dyDescent="0.25">
      <c r="A37" s="26">
        <v>36</v>
      </c>
      <c r="B37" s="27" t="s">
        <v>60</v>
      </c>
      <c r="C37" s="27" t="s">
        <v>178</v>
      </c>
      <c r="D37" s="28" t="s">
        <v>185</v>
      </c>
      <c r="E37" s="29">
        <v>2000</v>
      </c>
      <c r="F37" s="29">
        <v>287</v>
      </c>
      <c r="G37" s="34">
        <v>234</v>
      </c>
      <c r="H37" s="31">
        <f t="shared" si="0"/>
        <v>468000</v>
      </c>
      <c r="I37" s="32">
        <v>0</v>
      </c>
      <c r="J37" s="33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</row>
    <row r="38" spans="1:116" x14ac:dyDescent="0.25">
      <c r="A38" s="26">
        <v>37</v>
      </c>
      <c r="B38" s="27" t="s">
        <v>61</v>
      </c>
      <c r="C38" s="27" t="s">
        <v>178</v>
      </c>
      <c r="D38" s="28" t="s">
        <v>18</v>
      </c>
      <c r="E38" s="29">
        <v>30</v>
      </c>
      <c r="F38" s="29">
        <v>4810</v>
      </c>
      <c r="G38" s="34">
        <v>4800</v>
      </c>
      <c r="H38" s="31">
        <f t="shared" si="0"/>
        <v>144000</v>
      </c>
      <c r="I38" s="32">
        <v>0</v>
      </c>
      <c r="J38" s="33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</row>
    <row r="39" spans="1:116" x14ac:dyDescent="0.25">
      <c r="A39" s="26">
        <v>38</v>
      </c>
      <c r="B39" s="27" t="s">
        <v>62</v>
      </c>
      <c r="C39" s="27" t="s">
        <v>178</v>
      </c>
      <c r="D39" s="28" t="s">
        <v>18</v>
      </c>
      <c r="E39" s="29">
        <v>20</v>
      </c>
      <c r="F39" s="29">
        <v>4810</v>
      </c>
      <c r="G39" s="34">
        <v>4800</v>
      </c>
      <c r="H39" s="31">
        <f t="shared" si="0"/>
        <v>96000</v>
      </c>
      <c r="I39" s="32">
        <v>0</v>
      </c>
      <c r="J39" s="33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</row>
    <row r="40" spans="1:116" x14ac:dyDescent="0.25">
      <c r="A40" s="26">
        <v>39</v>
      </c>
      <c r="B40" s="27" t="s">
        <v>63</v>
      </c>
      <c r="C40" s="27" t="s">
        <v>178</v>
      </c>
      <c r="D40" s="28" t="s">
        <v>186</v>
      </c>
      <c r="E40" s="29">
        <v>800</v>
      </c>
      <c r="F40" s="29">
        <v>323</v>
      </c>
      <c r="G40" s="34">
        <v>309</v>
      </c>
      <c r="H40" s="31">
        <f t="shared" si="0"/>
        <v>247200</v>
      </c>
      <c r="I40" s="32">
        <v>0.19</v>
      </c>
      <c r="J40" s="33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</row>
    <row r="41" spans="1:116" x14ac:dyDescent="0.25">
      <c r="A41" s="26">
        <v>40</v>
      </c>
      <c r="B41" s="27" t="s">
        <v>65</v>
      </c>
      <c r="C41" s="27" t="s">
        <v>178</v>
      </c>
      <c r="D41" s="28" t="s">
        <v>32</v>
      </c>
      <c r="E41" s="29">
        <v>1000</v>
      </c>
      <c r="F41" s="29">
        <v>4316</v>
      </c>
      <c r="G41" s="34">
        <v>4300</v>
      </c>
      <c r="H41" s="31">
        <f t="shared" si="0"/>
        <v>4300000</v>
      </c>
      <c r="I41" s="32">
        <v>0</v>
      </c>
      <c r="J41" s="33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</row>
    <row r="42" spans="1:116" x14ac:dyDescent="0.25">
      <c r="A42" s="26">
        <v>41</v>
      </c>
      <c r="B42" s="27" t="s">
        <v>66</v>
      </c>
      <c r="C42" s="27" t="s">
        <v>178</v>
      </c>
      <c r="D42" s="28" t="s">
        <v>32</v>
      </c>
      <c r="E42" s="29">
        <v>20</v>
      </c>
      <c r="F42" s="29">
        <v>8400</v>
      </c>
      <c r="G42" s="30">
        <v>8000</v>
      </c>
      <c r="H42" s="31">
        <f t="shared" si="0"/>
        <v>160000</v>
      </c>
      <c r="I42" s="32">
        <v>0</v>
      </c>
      <c r="J42" s="33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</row>
    <row r="43" spans="1:116" x14ac:dyDescent="0.25">
      <c r="A43" s="26">
        <v>42</v>
      </c>
      <c r="B43" s="27" t="s">
        <v>67</v>
      </c>
      <c r="C43" s="27" t="s">
        <v>178</v>
      </c>
      <c r="D43" s="28" t="s">
        <v>187</v>
      </c>
      <c r="E43" s="29">
        <v>35</v>
      </c>
      <c r="F43" s="29">
        <v>16923</v>
      </c>
      <c r="G43" s="30">
        <v>12350</v>
      </c>
      <c r="H43" s="31">
        <f t="shared" si="0"/>
        <v>432250</v>
      </c>
      <c r="I43" s="32">
        <v>0</v>
      </c>
      <c r="J43" s="33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</row>
    <row r="44" spans="1:116" x14ac:dyDescent="0.25">
      <c r="A44" s="26">
        <v>43</v>
      </c>
      <c r="B44" s="27" t="s">
        <v>69</v>
      </c>
      <c r="C44" s="27" t="s">
        <v>178</v>
      </c>
      <c r="D44" s="28" t="s">
        <v>75</v>
      </c>
      <c r="E44" s="29">
        <v>3000</v>
      </c>
      <c r="F44" s="29">
        <v>234</v>
      </c>
      <c r="G44" s="30">
        <v>208</v>
      </c>
      <c r="H44" s="31">
        <f t="shared" si="0"/>
        <v>624000</v>
      </c>
      <c r="I44" s="32">
        <v>0</v>
      </c>
      <c r="J44" s="33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</row>
    <row r="45" spans="1:116" x14ac:dyDescent="0.25">
      <c r="A45" s="26">
        <v>44</v>
      </c>
      <c r="B45" s="27" t="s">
        <v>70</v>
      </c>
      <c r="C45" s="27" t="s">
        <v>178</v>
      </c>
      <c r="D45" s="28" t="s">
        <v>75</v>
      </c>
      <c r="E45" s="29">
        <v>20000</v>
      </c>
      <c r="F45" s="29">
        <v>241</v>
      </c>
      <c r="G45" s="30">
        <v>208</v>
      </c>
      <c r="H45" s="31">
        <f t="shared" si="0"/>
        <v>4160000</v>
      </c>
      <c r="I45" s="32">
        <v>0</v>
      </c>
      <c r="J45" s="33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</row>
    <row r="46" spans="1:116" x14ac:dyDescent="0.25">
      <c r="A46" s="26">
        <v>45</v>
      </c>
      <c r="B46" s="27" t="s">
        <v>71</v>
      </c>
      <c r="C46" s="27" t="s">
        <v>178</v>
      </c>
      <c r="D46" s="28"/>
      <c r="E46" s="29">
        <v>7000</v>
      </c>
      <c r="F46" s="29">
        <v>289</v>
      </c>
      <c r="G46" s="30">
        <v>0</v>
      </c>
      <c r="H46" s="31">
        <f t="shared" si="0"/>
        <v>0</v>
      </c>
      <c r="I46" s="32">
        <v>0</v>
      </c>
      <c r="J46" s="33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</row>
    <row r="47" spans="1:116" x14ac:dyDescent="0.25">
      <c r="A47" s="26">
        <v>46</v>
      </c>
      <c r="B47" s="27" t="s">
        <v>72</v>
      </c>
      <c r="C47" s="27" t="s">
        <v>178</v>
      </c>
      <c r="D47" s="28" t="s">
        <v>75</v>
      </c>
      <c r="E47" s="29">
        <v>2200</v>
      </c>
      <c r="F47" s="29">
        <v>936</v>
      </c>
      <c r="G47" s="30">
        <v>910</v>
      </c>
      <c r="H47" s="31">
        <f t="shared" si="0"/>
        <v>2002000</v>
      </c>
      <c r="I47" s="32">
        <v>0</v>
      </c>
      <c r="J47" s="33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</row>
    <row r="48" spans="1:116" x14ac:dyDescent="0.25">
      <c r="A48" s="26">
        <v>47</v>
      </c>
      <c r="B48" s="27" t="s">
        <v>74</v>
      </c>
      <c r="C48" s="27" t="s">
        <v>178</v>
      </c>
      <c r="D48" s="28" t="s">
        <v>75</v>
      </c>
      <c r="E48" s="29">
        <v>100</v>
      </c>
      <c r="F48" s="29">
        <v>2350</v>
      </c>
      <c r="G48" s="30">
        <v>1800</v>
      </c>
      <c r="H48" s="31">
        <f t="shared" si="0"/>
        <v>180000</v>
      </c>
      <c r="I48" s="32">
        <v>0</v>
      </c>
      <c r="J48" s="33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</row>
    <row r="49" spans="1:116" ht="22.5" x14ac:dyDescent="0.25">
      <c r="A49" s="26">
        <v>48</v>
      </c>
      <c r="B49" s="27" t="s">
        <v>76</v>
      </c>
      <c r="C49" s="27" t="s">
        <v>178</v>
      </c>
      <c r="D49" s="28"/>
      <c r="E49" s="29">
        <v>250</v>
      </c>
      <c r="F49" s="29">
        <v>954</v>
      </c>
      <c r="G49" s="30">
        <v>0</v>
      </c>
      <c r="H49" s="31">
        <f t="shared" si="0"/>
        <v>0</v>
      </c>
      <c r="I49" s="32">
        <v>0</v>
      </c>
      <c r="J49" s="33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</row>
    <row r="50" spans="1:116" x14ac:dyDescent="0.25">
      <c r="A50" s="26">
        <v>49</v>
      </c>
      <c r="B50" s="27" t="s">
        <v>77</v>
      </c>
      <c r="C50" s="27" t="s">
        <v>178</v>
      </c>
      <c r="D50" s="28" t="s">
        <v>75</v>
      </c>
      <c r="E50" s="29">
        <v>1300</v>
      </c>
      <c r="F50" s="29">
        <v>280</v>
      </c>
      <c r="G50" s="30">
        <v>240</v>
      </c>
      <c r="H50" s="31">
        <f t="shared" si="0"/>
        <v>312000</v>
      </c>
      <c r="I50" s="32">
        <v>0</v>
      </c>
      <c r="J50" s="33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</row>
    <row r="51" spans="1:116" x14ac:dyDescent="0.25">
      <c r="A51" s="26">
        <v>50</v>
      </c>
      <c r="B51" s="27" t="s">
        <v>78</v>
      </c>
      <c r="C51" s="27" t="s">
        <v>178</v>
      </c>
      <c r="D51" s="28" t="s">
        <v>188</v>
      </c>
      <c r="E51" s="29">
        <v>2500</v>
      </c>
      <c r="F51" s="29">
        <v>5220</v>
      </c>
      <c r="G51" s="30">
        <v>3900</v>
      </c>
      <c r="H51" s="31">
        <f t="shared" si="0"/>
        <v>9750000</v>
      </c>
      <c r="I51" s="32">
        <v>0</v>
      </c>
      <c r="J51" s="33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</row>
    <row r="52" spans="1:116" ht="22.5" x14ac:dyDescent="0.25">
      <c r="A52" s="26">
        <v>51</v>
      </c>
      <c r="B52" s="27" t="s">
        <v>80</v>
      </c>
      <c r="C52" s="27" t="s">
        <v>178</v>
      </c>
      <c r="D52" s="28" t="s">
        <v>189</v>
      </c>
      <c r="E52" s="29">
        <v>10</v>
      </c>
      <c r="F52" s="29">
        <v>1027650</v>
      </c>
      <c r="G52" s="30">
        <v>1027000</v>
      </c>
      <c r="H52" s="31">
        <f t="shared" si="0"/>
        <v>10270000</v>
      </c>
      <c r="I52" s="32">
        <v>0</v>
      </c>
      <c r="J52" s="33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</row>
    <row r="53" spans="1:116" x14ac:dyDescent="0.25">
      <c r="A53" s="26">
        <v>52</v>
      </c>
      <c r="B53" s="27" t="s">
        <v>82</v>
      </c>
      <c r="C53" s="27" t="s">
        <v>178</v>
      </c>
      <c r="D53" s="28" t="s">
        <v>190</v>
      </c>
      <c r="E53" s="29">
        <v>5</v>
      </c>
      <c r="F53" s="29">
        <v>1000840</v>
      </c>
      <c r="G53" s="30">
        <v>997000</v>
      </c>
      <c r="H53" s="31">
        <f t="shared" si="0"/>
        <v>4985000</v>
      </c>
      <c r="I53" s="32">
        <v>0</v>
      </c>
      <c r="J53" s="33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</row>
    <row r="54" spans="1:116" x14ac:dyDescent="0.25">
      <c r="A54" s="26">
        <v>53</v>
      </c>
      <c r="B54" s="27" t="s">
        <v>84</v>
      </c>
      <c r="C54" s="27" t="s">
        <v>178</v>
      </c>
      <c r="D54" s="28" t="s">
        <v>10</v>
      </c>
      <c r="E54" s="29">
        <v>2700</v>
      </c>
      <c r="F54" s="29">
        <v>575</v>
      </c>
      <c r="G54" s="30">
        <v>574</v>
      </c>
      <c r="H54" s="31">
        <f t="shared" si="0"/>
        <v>1549800</v>
      </c>
      <c r="I54" s="32">
        <v>0</v>
      </c>
      <c r="J54" s="33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</row>
    <row r="55" spans="1:116" x14ac:dyDescent="0.25">
      <c r="A55" s="26">
        <v>54</v>
      </c>
      <c r="B55" s="27" t="s">
        <v>85</v>
      </c>
      <c r="C55" s="27" t="s">
        <v>178</v>
      </c>
      <c r="D55" s="28" t="s">
        <v>181</v>
      </c>
      <c r="E55" s="29">
        <v>15</v>
      </c>
      <c r="F55" s="29">
        <v>141739</v>
      </c>
      <c r="G55" s="30">
        <v>141700</v>
      </c>
      <c r="H55" s="31">
        <f t="shared" si="0"/>
        <v>2125500</v>
      </c>
      <c r="I55" s="32">
        <v>0</v>
      </c>
      <c r="J55" s="33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</row>
    <row r="56" spans="1:116" ht="33.75" x14ac:dyDescent="0.25">
      <c r="A56" s="26">
        <v>55</v>
      </c>
      <c r="B56" s="27" t="s">
        <v>86</v>
      </c>
      <c r="C56" s="27" t="s">
        <v>178</v>
      </c>
      <c r="D56" s="28" t="s">
        <v>191</v>
      </c>
      <c r="E56" s="29">
        <v>7</v>
      </c>
      <c r="F56" s="29">
        <v>695071</v>
      </c>
      <c r="G56" s="30">
        <v>631800</v>
      </c>
      <c r="H56" s="31">
        <f t="shared" si="0"/>
        <v>4422600</v>
      </c>
      <c r="I56" s="32">
        <v>0</v>
      </c>
      <c r="J56" s="33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</row>
    <row r="57" spans="1:116" ht="33.75" x14ac:dyDescent="0.25">
      <c r="A57" s="26">
        <v>56</v>
      </c>
      <c r="B57" s="27" t="s">
        <v>87</v>
      </c>
      <c r="C57" s="27" t="s">
        <v>178</v>
      </c>
      <c r="D57" s="28" t="s">
        <v>191</v>
      </c>
      <c r="E57" s="29">
        <v>60</v>
      </c>
      <c r="F57" s="29">
        <v>748538</v>
      </c>
      <c r="G57" s="30">
        <v>715000</v>
      </c>
      <c r="H57" s="31">
        <f t="shared" si="0"/>
        <v>42900000</v>
      </c>
      <c r="I57" s="32">
        <v>0</v>
      </c>
      <c r="J57" s="33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</row>
    <row r="58" spans="1:116" ht="22.5" x14ac:dyDescent="0.25">
      <c r="A58" s="26">
        <v>57</v>
      </c>
      <c r="B58" s="27" t="s">
        <v>88</v>
      </c>
      <c r="C58" s="27" t="s">
        <v>178</v>
      </c>
      <c r="D58" s="28"/>
      <c r="E58" s="29">
        <v>60</v>
      </c>
      <c r="F58" s="29">
        <v>176500</v>
      </c>
      <c r="G58" s="30">
        <v>0</v>
      </c>
      <c r="H58" s="31">
        <f t="shared" si="0"/>
        <v>0</v>
      </c>
      <c r="I58" s="32">
        <v>0</v>
      </c>
      <c r="J58" s="33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</row>
    <row r="59" spans="1:116" x14ac:dyDescent="0.25">
      <c r="A59" s="26">
        <v>58</v>
      </c>
      <c r="B59" s="27" t="s">
        <v>89</v>
      </c>
      <c r="C59" s="27" t="s">
        <v>178</v>
      </c>
      <c r="D59" s="28"/>
      <c r="E59" s="29">
        <v>2700</v>
      </c>
      <c r="F59" s="29">
        <v>160</v>
      </c>
      <c r="G59" s="30">
        <v>0</v>
      </c>
      <c r="H59" s="31">
        <f t="shared" si="0"/>
        <v>0</v>
      </c>
      <c r="I59" s="32">
        <v>0</v>
      </c>
      <c r="J59" s="33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</row>
    <row r="60" spans="1:116" ht="22.5" x14ac:dyDescent="0.25">
      <c r="A60" s="26">
        <v>59</v>
      </c>
      <c r="B60" s="27" t="s">
        <v>90</v>
      </c>
      <c r="C60" s="27" t="s">
        <v>178</v>
      </c>
      <c r="D60" s="28" t="s">
        <v>32</v>
      </c>
      <c r="E60" s="29">
        <v>150</v>
      </c>
      <c r="F60" s="29">
        <v>3874</v>
      </c>
      <c r="G60" s="30">
        <v>3770</v>
      </c>
      <c r="H60" s="31">
        <f t="shared" si="0"/>
        <v>565500</v>
      </c>
      <c r="I60" s="32">
        <v>0</v>
      </c>
      <c r="J60" s="33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</row>
    <row r="61" spans="1:116" ht="22.5" x14ac:dyDescent="0.25">
      <c r="A61" s="26">
        <v>60</v>
      </c>
      <c r="B61" s="27" t="s">
        <v>91</v>
      </c>
      <c r="C61" s="27" t="s">
        <v>178</v>
      </c>
      <c r="D61" s="28" t="s">
        <v>192</v>
      </c>
      <c r="E61" s="29">
        <v>2220</v>
      </c>
      <c r="F61" s="29">
        <v>2183</v>
      </c>
      <c r="G61" s="30">
        <v>1963</v>
      </c>
      <c r="H61" s="31">
        <f t="shared" si="0"/>
        <v>4357860</v>
      </c>
      <c r="I61" s="32">
        <v>0</v>
      </c>
      <c r="J61" s="33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</row>
    <row r="62" spans="1:116" ht="22.5" x14ac:dyDescent="0.25">
      <c r="A62" s="26">
        <v>61</v>
      </c>
      <c r="B62" s="27" t="s">
        <v>93</v>
      </c>
      <c r="C62" s="27" t="s">
        <v>178</v>
      </c>
      <c r="D62" s="28"/>
      <c r="E62" s="29">
        <v>216</v>
      </c>
      <c r="F62" s="29">
        <v>9310</v>
      </c>
      <c r="G62" s="30">
        <v>0</v>
      </c>
      <c r="H62" s="31">
        <f t="shared" si="0"/>
        <v>0</v>
      </c>
      <c r="I62" s="32">
        <v>0</v>
      </c>
      <c r="J62" s="33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</row>
    <row r="63" spans="1:116" x14ac:dyDescent="0.25">
      <c r="A63" s="26">
        <v>62</v>
      </c>
      <c r="B63" s="27" t="s">
        <v>94</v>
      </c>
      <c r="C63" s="27" t="s">
        <v>178</v>
      </c>
      <c r="D63" s="28"/>
      <c r="E63" s="29">
        <v>360</v>
      </c>
      <c r="F63" s="29">
        <v>6031</v>
      </c>
      <c r="G63" s="30">
        <v>0</v>
      </c>
      <c r="H63" s="31">
        <f t="shared" si="0"/>
        <v>0</v>
      </c>
      <c r="I63" s="32">
        <v>0</v>
      </c>
      <c r="J63" s="33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</row>
    <row r="64" spans="1:116" x14ac:dyDescent="0.25">
      <c r="A64" s="26">
        <v>63</v>
      </c>
      <c r="B64" s="27" t="s">
        <v>95</v>
      </c>
      <c r="C64" s="27" t="s">
        <v>178</v>
      </c>
      <c r="D64" s="28"/>
      <c r="E64" s="29">
        <v>360</v>
      </c>
      <c r="F64" s="29">
        <v>6444</v>
      </c>
      <c r="G64" s="30">
        <v>0</v>
      </c>
      <c r="H64" s="31">
        <f t="shared" si="0"/>
        <v>0</v>
      </c>
      <c r="I64" s="32">
        <v>0</v>
      </c>
      <c r="J64" s="33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</row>
    <row r="65" spans="1:116" ht="22.5" x14ac:dyDescent="0.25">
      <c r="A65" s="26">
        <v>64</v>
      </c>
      <c r="B65" s="27" t="s">
        <v>96</v>
      </c>
      <c r="C65" s="27" t="s">
        <v>178</v>
      </c>
      <c r="D65" s="28" t="s">
        <v>49</v>
      </c>
      <c r="E65" s="29">
        <v>90</v>
      </c>
      <c r="F65" s="29">
        <v>62100</v>
      </c>
      <c r="G65" s="30">
        <v>62000</v>
      </c>
      <c r="H65" s="31">
        <f t="shared" si="0"/>
        <v>5580000</v>
      </c>
      <c r="I65" s="32">
        <v>0</v>
      </c>
      <c r="J65" s="33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</row>
    <row r="66" spans="1:116" ht="33.75" x14ac:dyDescent="0.25">
      <c r="A66" s="26">
        <v>65</v>
      </c>
      <c r="B66" s="27" t="s">
        <v>97</v>
      </c>
      <c r="C66" s="27" t="s">
        <v>178</v>
      </c>
      <c r="D66" s="28" t="s">
        <v>49</v>
      </c>
      <c r="E66" s="29">
        <v>20</v>
      </c>
      <c r="F66" s="29">
        <v>74308</v>
      </c>
      <c r="G66" s="30">
        <v>70000</v>
      </c>
      <c r="H66" s="31">
        <f t="shared" si="0"/>
        <v>1400000</v>
      </c>
      <c r="I66" s="32">
        <v>0</v>
      </c>
      <c r="J66" s="33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</row>
    <row r="67" spans="1:116" ht="22.5" x14ac:dyDescent="0.25">
      <c r="A67" s="26">
        <v>66</v>
      </c>
      <c r="B67" s="27" t="s">
        <v>98</v>
      </c>
      <c r="C67" s="27" t="s">
        <v>178</v>
      </c>
      <c r="D67" s="28"/>
      <c r="E67" s="29">
        <v>5</v>
      </c>
      <c r="F67" s="29">
        <v>87640</v>
      </c>
      <c r="G67" s="30">
        <v>0</v>
      </c>
      <c r="H67" s="31">
        <f t="shared" ref="H67:H120" si="1">+G67*E67</f>
        <v>0</v>
      </c>
      <c r="I67" s="32">
        <v>0.19</v>
      </c>
      <c r="J67" s="33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</row>
    <row r="68" spans="1:116" x14ac:dyDescent="0.25">
      <c r="A68" s="26">
        <v>67</v>
      </c>
      <c r="B68" s="27" t="s">
        <v>99</v>
      </c>
      <c r="C68" s="27" t="s">
        <v>178</v>
      </c>
      <c r="D68" s="28" t="s">
        <v>100</v>
      </c>
      <c r="E68" s="29">
        <v>10</v>
      </c>
      <c r="F68" s="29">
        <v>95200</v>
      </c>
      <c r="G68" s="30">
        <v>55000</v>
      </c>
      <c r="H68" s="31">
        <f t="shared" si="1"/>
        <v>550000</v>
      </c>
      <c r="I68" s="32">
        <v>0</v>
      </c>
      <c r="J68" s="33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</row>
    <row r="69" spans="1:116" x14ac:dyDescent="0.25">
      <c r="A69" s="26">
        <v>68</v>
      </c>
      <c r="B69" s="27" t="s">
        <v>101</v>
      </c>
      <c r="C69" s="27" t="s">
        <v>178</v>
      </c>
      <c r="D69" s="28" t="s">
        <v>100</v>
      </c>
      <c r="E69" s="29">
        <v>10</v>
      </c>
      <c r="F69" s="29">
        <v>95200</v>
      </c>
      <c r="G69" s="30">
        <v>55000</v>
      </c>
      <c r="H69" s="31">
        <f t="shared" si="1"/>
        <v>550000</v>
      </c>
      <c r="I69" s="32">
        <v>0</v>
      </c>
      <c r="J69" s="33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</row>
    <row r="70" spans="1:116" x14ac:dyDescent="0.25">
      <c r="A70" s="26">
        <v>69</v>
      </c>
      <c r="B70" s="27" t="s">
        <v>102</v>
      </c>
      <c r="C70" s="27" t="s">
        <v>178</v>
      </c>
      <c r="D70" s="28" t="s">
        <v>193</v>
      </c>
      <c r="E70" s="29">
        <v>25</v>
      </c>
      <c r="F70" s="29">
        <v>170213</v>
      </c>
      <c r="G70" s="30">
        <v>170000</v>
      </c>
      <c r="H70" s="31">
        <f t="shared" si="1"/>
        <v>4250000</v>
      </c>
      <c r="I70" s="32">
        <v>0</v>
      </c>
      <c r="J70" s="33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</row>
    <row r="71" spans="1:116" ht="22.5" x14ac:dyDescent="0.25">
      <c r="A71" s="26">
        <v>70</v>
      </c>
      <c r="B71" s="27" t="s">
        <v>104</v>
      </c>
      <c r="C71" s="27" t="s">
        <v>178</v>
      </c>
      <c r="D71" s="28" t="s">
        <v>49</v>
      </c>
      <c r="E71" s="29">
        <v>1000</v>
      </c>
      <c r="F71" s="29">
        <v>871</v>
      </c>
      <c r="G71" s="30">
        <v>860</v>
      </c>
      <c r="H71" s="31">
        <f t="shared" si="1"/>
        <v>860000</v>
      </c>
      <c r="I71" s="32">
        <v>0</v>
      </c>
      <c r="J71" s="33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</row>
    <row r="72" spans="1:116" x14ac:dyDescent="0.25">
      <c r="A72" s="26">
        <v>71</v>
      </c>
      <c r="B72" s="27" t="s">
        <v>105</v>
      </c>
      <c r="C72" s="27" t="s">
        <v>178</v>
      </c>
      <c r="D72" s="28" t="s">
        <v>106</v>
      </c>
      <c r="E72" s="29">
        <v>150</v>
      </c>
      <c r="F72" s="29">
        <v>2362</v>
      </c>
      <c r="G72" s="30">
        <v>2360</v>
      </c>
      <c r="H72" s="31">
        <f t="shared" si="1"/>
        <v>354000</v>
      </c>
      <c r="I72" s="32">
        <v>0</v>
      </c>
      <c r="J72" s="33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</row>
    <row r="73" spans="1:116" x14ac:dyDescent="0.25">
      <c r="A73" s="26">
        <v>72</v>
      </c>
      <c r="B73" s="27" t="s">
        <v>107</v>
      </c>
      <c r="C73" s="27" t="s">
        <v>178</v>
      </c>
      <c r="D73" s="28" t="s">
        <v>106</v>
      </c>
      <c r="E73" s="29">
        <v>300</v>
      </c>
      <c r="F73" s="29">
        <v>2384</v>
      </c>
      <c r="G73" s="30">
        <v>2360</v>
      </c>
      <c r="H73" s="31">
        <f t="shared" si="1"/>
        <v>708000</v>
      </c>
      <c r="I73" s="32">
        <v>0</v>
      </c>
      <c r="J73" s="33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</row>
    <row r="74" spans="1:116" x14ac:dyDescent="0.25">
      <c r="A74" s="26">
        <v>73</v>
      </c>
      <c r="B74" s="27" t="s">
        <v>108</v>
      </c>
      <c r="C74" s="27" t="s">
        <v>178</v>
      </c>
      <c r="D74" s="28" t="s">
        <v>106</v>
      </c>
      <c r="E74" s="29">
        <v>150</v>
      </c>
      <c r="F74" s="29">
        <v>2349</v>
      </c>
      <c r="G74" s="30">
        <v>2340</v>
      </c>
      <c r="H74" s="31">
        <f t="shared" si="1"/>
        <v>351000</v>
      </c>
      <c r="I74" s="32">
        <v>0</v>
      </c>
      <c r="J74" s="33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</row>
    <row r="75" spans="1:116" x14ac:dyDescent="0.25">
      <c r="A75" s="26">
        <v>74</v>
      </c>
      <c r="B75" s="27" t="s">
        <v>109</v>
      </c>
      <c r="C75" s="27" t="s">
        <v>178</v>
      </c>
      <c r="D75" s="28" t="s">
        <v>106</v>
      </c>
      <c r="E75" s="29">
        <v>10</v>
      </c>
      <c r="F75" s="29">
        <v>3077</v>
      </c>
      <c r="G75" s="30">
        <v>3000</v>
      </c>
      <c r="H75" s="31">
        <f t="shared" si="1"/>
        <v>30000</v>
      </c>
      <c r="I75" s="32">
        <v>0</v>
      </c>
      <c r="J75" s="33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</row>
    <row r="76" spans="1:116" x14ac:dyDescent="0.25">
      <c r="A76" s="26">
        <v>75</v>
      </c>
      <c r="B76" s="27" t="s">
        <v>110</v>
      </c>
      <c r="C76" s="27" t="s">
        <v>178</v>
      </c>
      <c r="D76" s="28" t="s">
        <v>111</v>
      </c>
      <c r="E76" s="29">
        <v>50</v>
      </c>
      <c r="F76" s="29">
        <v>1110</v>
      </c>
      <c r="G76" s="30">
        <v>1000</v>
      </c>
      <c r="H76" s="31">
        <f t="shared" si="1"/>
        <v>50000</v>
      </c>
      <c r="I76" s="32">
        <v>0</v>
      </c>
      <c r="J76" s="33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</row>
    <row r="77" spans="1:116" x14ac:dyDescent="0.25">
      <c r="A77" s="26">
        <v>76</v>
      </c>
      <c r="B77" s="27" t="s">
        <v>112</v>
      </c>
      <c r="C77" s="27" t="s">
        <v>178</v>
      </c>
      <c r="D77" s="28"/>
      <c r="E77" s="29">
        <v>150</v>
      </c>
      <c r="F77" s="29">
        <v>436</v>
      </c>
      <c r="G77" s="30">
        <v>0</v>
      </c>
      <c r="H77" s="31">
        <f t="shared" si="1"/>
        <v>0</v>
      </c>
      <c r="I77" s="32">
        <v>0</v>
      </c>
      <c r="J77" s="33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</row>
    <row r="78" spans="1:116" x14ac:dyDescent="0.25">
      <c r="A78" s="26">
        <v>77</v>
      </c>
      <c r="B78" s="27" t="s">
        <v>114</v>
      </c>
      <c r="C78" s="27" t="s">
        <v>178</v>
      </c>
      <c r="D78" s="28"/>
      <c r="E78" s="29">
        <v>1500</v>
      </c>
      <c r="F78" s="29">
        <v>463</v>
      </c>
      <c r="G78" s="30">
        <v>0</v>
      </c>
      <c r="H78" s="31">
        <f t="shared" si="1"/>
        <v>0</v>
      </c>
      <c r="I78" s="32">
        <v>0</v>
      </c>
      <c r="J78" s="33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</row>
    <row r="79" spans="1:116" x14ac:dyDescent="0.25">
      <c r="A79" s="26">
        <v>78</v>
      </c>
      <c r="B79" s="27" t="s">
        <v>115</v>
      </c>
      <c r="C79" s="27" t="s">
        <v>178</v>
      </c>
      <c r="D79" s="28"/>
      <c r="E79" s="29">
        <v>50</v>
      </c>
      <c r="F79" s="29">
        <v>517</v>
      </c>
      <c r="G79" s="30">
        <v>0</v>
      </c>
      <c r="H79" s="31">
        <f t="shared" si="1"/>
        <v>0</v>
      </c>
      <c r="I79" s="32">
        <v>0</v>
      </c>
      <c r="J79" s="33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</row>
    <row r="80" spans="1:116" x14ac:dyDescent="0.25">
      <c r="A80" s="26">
        <v>79</v>
      </c>
      <c r="B80" s="27" t="s">
        <v>116</v>
      </c>
      <c r="C80" s="27" t="s">
        <v>178</v>
      </c>
      <c r="D80" s="28"/>
      <c r="E80" s="29">
        <v>300</v>
      </c>
      <c r="F80" s="29">
        <v>393</v>
      </c>
      <c r="G80" s="30">
        <v>0</v>
      </c>
      <c r="H80" s="31">
        <f t="shared" si="1"/>
        <v>0</v>
      </c>
      <c r="I80" s="32">
        <v>0</v>
      </c>
      <c r="J80" s="33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</row>
    <row r="81" spans="1:116" x14ac:dyDescent="0.25">
      <c r="A81" s="26">
        <v>80</v>
      </c>
      <c r="B81" s="27" t="s">
        <v>117</v>
      </c>
      <c r="C81" s="27" t="s">
        <v>178</v>
      </c>
      <c r="D81" s="28"/>
      <c r="E81" s="29">
        <v>30</v>
      </c>
      <c r="F81" s="29">
        <v>436</v>
      </c>
      <c r="G81" s="30">
        <v>0</v>
      </c>
      <c r="H81" s="31">
        <f t="shared" si="1"/>
        <v>0</v>
      </c>
      <c r="I81" s="32">
        <v>0</v>
      </c>
      <c r="J81" s="33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</row>
    <row r="82" spans="1:116" x14ac:dyDescent="0.25">
      <c r="A82" s="26">
        <v>81</v>
      </c>
      <c r="B82" s="27" t="s">
        <v>118</v>
      </c>
      <c r="C82" s="27" t="s">
        <v>178</v>
      </c>
      <c r="D82" s="28"/>
      <c r="E82" s="29">
        <v>50</v>
      </c>
      <c r="F82" s="29">
        <v>11060</v>
      </c>
      <c r="G82" s="30">
        <v>0</v>
      </c>
      <c r="H82" s="31">
        <f t="shared" si="1"/>
        <v>0</v>
      </c>
      <c r="I82" s="32">
        <v>0.19</v>
      </c>
      <c r="J82" s="33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</row>
    <row r="83" spans="1:116" x14ac:dyDescent="0.25">
      <c r="A83" s="26">
        <v>82</v>
      </c>
      <c r="B83" s="27" t="s">
        <v>119</v>
      </c>
      <c r="C83" s="27" t="s">
        <v>178</v>
      </c>
      <c r="D83" s="28"/>
      <c r="E83" s="29">
        <v>500</v>
      </c>
      <c r="F83" s="29">
        <v>1736</v>
      </c>
      <c r="G83" s="30">
        <v>0</v>
      </c>
      <c r="H83" s="31">
        <f t="shared" si="1"/>
        <v>0</v>
      </c>
      <c r="I83" s="32">
        <v>0</v>
      </c>
      <c r="J83" s="33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</row>
    <row r="84" spans="1:116" ht="22.5" x14ac:dyDescent="0.25">
      <c r="A84" s="26">
        <v>83</v>
      </c>
      <c r="B84" s="27" t="s">
        <v>120</v>
      </c>
      <c r="C84" s="27" t="s">
        <v>178</v>
      </c>
      <c r="D84" s="28" t="s">
        <v>194</v>
      </c>
      <c r="E84" s="29">
        <v>2200</v>
      </c>
      <c r="F84" s="29">
        <v>4072</v>
      </c>
      <c r="G84" s="30">
        <v>3510</v>
      </c>
      <c r="H84" s="31">
        <f t="shared" si="1"/>
        <v>7722000</v>
      </c>
      <c r="I84" s="32">
        <v>0</v>
      </c>
      <c r="J84" s="33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</row>
    <row r="85" spans="1:116" x14ac:dyDescent="0.25">
      <c r="A85" s="26">
        <v>84</v>
      </c>
      <c r="B85" s="27" t="s">
        <v>121</v>
      </c>
      <c r="C85" s="27" t="s">
        <v>178</v>
      </c>
      <c r="D85" s="28"/>
      <c r="E85" s="29">
        <v>400</v>
      </c>
      <c r="F85" s="29">
        <v>691</v>
      </c>
      <c r="G85" s="30">
        <v>0</v>
      </c>
      <c r="H85" s="31">
        <f t="shared" si="1"/>
        <v>0</v>
      </c>
      <c r="I85" s="32">
        <v>0</v>
      </c>
      <c r="J85" s="33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</row>
    <row r="86" spans="1:116" x14ac:dyDescent="0.25">
      <c r="A86" s="26">
        <v>85</v>
      </c>
      <c r="B86" s="27" t="s">
        <v>122</v>
      </c>
      <c r="C86" s="27" t="s">
        <v>178</v>
      </c>
      <c r="D86" s="28" t="s">
        <v>18</v>
      </c>
      <c r="E86" s="29">
        <v>300</v>
      </c>
      <c r="F86" s="29">
        <v>3600</v>
      </c>
      <c r="G86" s="30">
        <v>2080</v>
      </c>
      <c r="H86" s="31">
        <f t="shared" si="1"/>
        <v>624000</v>
      </c>
      <c r="I86" s="32">
        <v>0</v>
      </c>
      <c r="J86" s="33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</row>
    <row r="87" spans="1:116" x14ac:dyDescent="0.25">
      <c r="A87" s="26">
        <v>86</v>
      </c>
      <c r="B87" s="27" t="s">
        <v>123</v>
      </c>
      <c r="C87" s="27" t="s">
        <v>178</v>
      </c>
      <c r="D87" s="28" t="s">
        <v>195</v>
      </c>
      <c r="E87" s="29">
        <v>50</v>
      </c>
      <c r="F87" s="29">
        <v>1609</v>
      </c>
      <c r="G87" s="30">
        <v>1600</v>
      </c>
      <c r="H87" s="31">
        <f t="shared" si="1"/>
        <v>80000</v>
      </c>
      <c r="I87" s="32">
        <v>0</v>
      </c>
      <c r="J87" s="33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</row>
    <row r="88" spans="1:116" ht="22.5" x14ac:dyDescent="0.25">
      <c r="A88" s="26">
        <v>87</v>
      </c>
      <c r="B88" s="27" t="s">
        <v>124</v>
      </c>
      <c r="C88" s="27" t="s">
        <v>178</v>
      </c>
      <c r="D88" s="28" t="s">
        <v>49</v>
      </c>
      <c r="E88" s="29">
        <v>300</v>
      </c>
      <c r="F88" s="29">
        <v>6785</v>
      </c>
      <c r="G88" s="30">
        <v>5460</v>
      </c>
      <c r="H88" s="31">
        <f t="shared" si="1"/>
        <v>1638000</v>
      </c>
      <c r="I88" s="32">
        <v>0</v>
      </c>
      <c r="J88" s="33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</row>
    <row r="89" spans="1:116" x14ac:dyDescent="0.25">
      <c r="A89" s="26">
        <v>88</v>
      </c>
      <c r="B89" s="27" t="s">
        <v>125</v>
      </c>
      <c r="C89" s="27" t="s">
        <v>178</v>
      </c>
      <c r="D89" s="28" t="s">
        <v>196</v>
      </c>
      <c r="E89" s="29">
        <v>350</v>
      </c>
      <c r="F89" s="29">
        <v>61000</v>
      </c>
      <c r="G89" s="30">
        <v>60000</v>
      </c>
      <c r="H89" s="31">
        <f t="shared" si="1"/>
        <v>21000000</v>
      </c>
      <c r="I89" s="32">
        <v>0</v>
      </c>
      <c r="J89" s="33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</row>
    <row r="90" spans="1:116" x14ac:dyDescent="0.25">
      <c r="A90" s="26">
        <v>89</v>
      </c>
      <c r="B90" s="27" t="s">
        <v>126</v>
      </c>
      <c r="C90" s="27" t="s">
        <v>178</v>
      </c>
      <c r="D90" s="28" t="s">
        <v>10</v>
      </c>
      <c r="E90" s="29">
        <v>150</v>
      </c>
      <c r="F90" s="29">
        <v>2564</v>
      </c>
      <c r="G90" s="30">
        <v>2550</v>
      </c>
      <c r="H90" s="31">
        <f t="shared" si="1"/>
        <v>382500</v>
      </c>
      <c r="I90" s="32">
        <v>0</v>
      </c>
      <c r="J90" s="33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</row>
    <row r="91" spans="1:116" x14ac:dyDescent="0.25">
      <c r="A91" s="26">
        <v>90</v>
      </c>
      <c r="B91" s="27" t="s">
        <v>127</v>
      </c>
      <c r="C91" s="27" t="s">
        <v>178</v>
      </c>
      <c r="D91" s="28" t="s">
        <v>10</v>
      </c>
      <c r="E91" s="29">
        <v>50</v>
      </c>
      <c r="F91" s="29">
        <v>2564</v>
      </c>
      <c r="G91" s="30">
        <v>2550</v>
      </c>
      <c r="H91" s="31">
        <f t="shared" si="1"/>
        <v>127500</v>
      </c>
      <c r="I91" s="32">
        <v>0</v>
      </c>
      <c r="J91" s="33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</row>
    <row r="92" spans="1:116" x14ac:dyDescent="0.25">
      <c r="A92" s="26">
        <v>91</v>
      </c>
      <c r="B92" s="27" t="s">
        <v>128</v>
      </c>
      <c r="C92" s="27" t="s">
        <v>178</v>
      </c>
      <c r="D92" s="28" t="s">
        <v>197</v>
      </c>
      <c r="E92" s="29">
        <v>240</v>
      </c>
      <c r="F92" s="29">
        <v>1340</v>
      </c>
      <c r="G92" s="30">
        <v>1300</v>
      </c>
      <c r="H92" s="31">
        <f t="shared" si="1"/>
        <v>312000</v>
      </c>
      <c r="I92" s="32">
        <v>0</v>
      </c>
      <c r="J92" s="33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</row>
    <row r="93" spans="1:116" x14ac:dyDescent="0.25">
      <c r="A93" s="26">
        <v>92</v>
      </c>
      <c r="B93" s="27" t="s">
        <v>129</v>
      </c>
      <c r="C93" s="27" t="s">
        <v>178</v>
      </c>
      <c r="D93" s="28" t="s">
        <v>197</v>
      </c>
      <c r="E93" s="29">
        <v>96</v>
      </c>
      <c r="F93" s="29">
        <v>1626</v>
      </c>
      <c r="G93" s="30">
        <v>1600</v>
      </c>
      <c r="H93" s="31">
        <f t="shared" si="1"/>
        <v>153600</v>
      </c>
      <c r="I93" s="32">
        <v>0</v>
      </c>
      <c r="J93" s="33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</row>
    <row r="94" spans="1:116" ht="22.5" x14ac:dyDescent="0.25">
      <c r="A94" s="26">
        <v>93</v>
      </c>
      <c r="B94" s="27" t="s">
        <v>131</v>
      </c>
      <c r="C94" s="35" t="s">
        <v>132</v>
      </c>
      <c r="D94" s="28"/>
      <c r="E94" s="29">
        <v>4</v>
      </c>
      <c r="F94" s="29">
        <v>1314300</v>
      </c>
      <c r="G94" s="30">
        <v>0</v>
      </c>
      <c r="H94" s="31">
        <f t="shared" si="1"/>
        <v>0</v>
      </c>
      <c r="I94" s="32">
        <v>0</v>
      </c>
      <c r="J94" s="33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</row>
    <row r="95" spans="1:116" ht="22.5" x14ac:dyDescent="0.25">
      <c r="A95" s="26">
        <v>94</v>
      </c>
      <c r="B95" s="27" t="s">
        <v>133</v>
      </c>
      <c r="C95" s="35" t="s">
        <v>134</v>
      </c>
      <c r="D95" s="28" t="s">
        <v>49</v>
      </c>
      <c r="E95" s="29">
        <v>100</v>
      </c>
      <c r="F95" s="29">
        <v>8973</v>
      </c>
      <c r="G95" s="30">
        <v>8970</v>
      </c>
      <c r="H95" s="31">
        <f t="shared" si="1"/>
        <v>897000</v>
      </c>
      <c r="I95" s="32">
        <v>0</v>
      </c>
      <c r="J95" s="33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</row>
    <row r="96" spans="1:116" ht="22.5" x14ac:dyDescent="0.25">
      <c r="A96" s="26">
        <v>95</v>
      </c>
      <c r="B96" s="27" t="s">
        <v>135</v>
      </c>
      <c r="C96" s="35" t="s">
        <v>134</v>
      </c>
      <c r="D96" s="28"/>
      <c r="E96" s="29">
        <v>150</v>
      </c>
      <c r="F96" s="29">
        <v>8973</v>
      </c>
      <c r="G96" s="30">
        <v>0</v>
      </c>
      <c r="H96" s="31">
        <f t="shared" si="1"/>
        <v>0</v>
      </c>
      <c r="I96" s="32">
        <v>0</v>
      </c>
      <c r="J96" s="33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</row>
    <row r="97" spans="1:116" x14ac:dyDescent="0.25">
      <c r="A97" s="26">
        <v>96</v>
      </c>
      <c r="B97" s="27" t="s">
        <v>136</v>
      </c>
      <c r="C97" s="35" t="s">
        <v>137</v>
      </c>
      <c r="D97" s="28" t="s">
        <v>198</v>
      </c>
      <c r="E97" s="29">
        <v>3</v>
      </c>
      <c r="F97" s="29">
        <v>310590</v>
      </c>
      <c r="G97" s="30">
        <v>310500</v>
      </c>
      <c r="H97" s="31">
        <f t="shared" si="1"/>
        <v>931500</v>
      </c>
      <c r="I97" s="32">
        <v>0.19</v>
      </c>
      <c r="J97" s="33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</row>
    <row r="98" spans="1:116" x14ac:dyDescent="0.25">
      <c r="A98" s="26">
        <v>97</v>
      </c>
      <c r="B98" s="27" t="s">
        <v>138</v>
      </c>
      <c r="C98" s="35" t="s">
        <v>139</v>
      </c>
      <c r="D98" s="28" t="s">
        <v>199</v>
      </c>
      <c r="E98" s="29">
        <v>100</v>
      </c>
      <c r="F98" s="29">
        <v>11064</v>
      </c>
      <c r="G98" s="30">
        <v>11050</v>
      </c>
      <c r="H98" s="31">
        <f t="shared" si="1"/>
        <v>1105000</v>
      </c>
      <c r="I98" s="32">
        <v>0.19</v>
      </c>
      <c r="J98" s="33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</row>
    <row r="99" spans="1:116" ht="22.5" x14ac:dyDescent="0.25">
      <c r="A99" s="26">
        <v>98</v>
      </c>
      <c r="B99" s="27" t="s">
        <v>140</v>
      </c>
      <c r="C99" s="35" t="s">
        <v>141</v>
      </c>
      <c r="D99" s="28" t="s">
        <v>200</v>
      </c>
      <c r="E99" s="29">
        <v>100</v>
      </c>
      <c r="F99" s="29">
        <v>82257</v>
      </c>
      <c r="G99" s="30">
        <v>70200</v>
      </c>
      <c r="H99" s="31">
        <f t="shared" si="1"/>
        <v>7020000</v>
      </c>
      <c r="I99" s="32">
        <v>0</v>
      </c>
      <c r="J99" s="33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</row>
    <row r="100" spans="1:116" ht="22.5" x14ac:dyDescent="0.25">
      <c r="A100" s="26">
        <v>99</v>
      </c>
      <c r="B100" s="27" t="s">
        <v>143</v>
      </c>
      <c r="C100" s="35" t="s">
        <v>144</v>
      </c>
      <c r="D100" s="28" t="s">
        <v>145</v>
      </c>
      <c r="E100" s="29">
        <v>40</v>
      </c>
      <c r="F100" s="29">
        <v>38556</v>
      </c>
      <c r="G100" s="30">
        <v>28000</v>
      </c>
      <c r="H100" s="31">
        <f t="shared" si="1"/>
        <v>1120000</v>
      </c>
      <c r="I100" s="32">
        <v>0</v>
      </c>
      <c r="J100" s="33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</row>
    <row r="101" spans="1:116" x14ac:dyDescent="0.25">
      <c r="A101" s="26">
        <v>100</v>
      </c>
      <c r="B101" s="27" t="s">
        <v>146</v>
      </c>
      <c r="C101" s="35" t="s">
        <v>139</v>
      </c>
      <c r="D101" s="28" t="s">
        <v>75</v>
      </c>
      <c r="E101" s="29">
        <v>200</v>
      </c>
      <c r="F101" s="29">
        <v>56740</v>
      </c>
      <c r="G101" s="30">
        <v>45500</v>
      </c>
      <c r="H101" s="31">
        <f t="shared" si="1"/>
        <v>9100000</v>
      </c>
      <c r="I101" s="32">
        <v>0</v>
      </c>
      <c r="J101" s="33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</row>
    <row r="102" spans="1:116" ht="33.75" x14ac:dyDescent="0.25">
      <c r="A102" s="26">
        <v>101</v>
      </c>
      <c r="B102" s="27" t="s">
        <v>147</v>
      </c>
      <c r="C102" s="35" t="s">
        <v>148</v>
      </c>
      <c r="D102" s="28" t="s">
        <v>201</v>
      </c>
      <c r="E102" s="29">
        <v>2500</v>
      </c>
      <c r="F102" s="29">
        <v>3031</v>
      </c>
      <c r="G102" s="30">
        <v>2900</v>
      </c>
      <c r="H102" s="31">
        <f t="shared" si="1"/>
        <v>7250000</v>
      </c>
      <c r="I102" s="32">
        <v>0</v>
      </c>
      <c r="J102" s="33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</row>
    <row r="103" spans="1:116" x14ac:dyDescent="0.25">
      <c r="A103" s="26">
        <v>102</v>
      </c>
      <c r="B103" s="27" t="s">
        <v>149</v>
      </c>
      <c r="C103" s="35" t="s">
        <v>132</v>
      </c>
      <c r="D103" s="28" t="s">
        <v>202</v>
      </c>
      <c r="E103" s="29">
        <v>2000</v>
      </c>
      <c r="F103" s="29">
        <v>45000</v>
      </c>
      <c r="G103" s="30">
        <v>44990</v>
      </c>
      <c r="H103" s="31">
        <f t="shared" si="1"/>
        <v>89980000</v>
      </c>
      <c r="I103" s="32">
        <v>0</v>
      </c>
      <c r="J103" s="33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</row>
    <row r="104" spans="1:116" x14ac:dyDescent="0.25">
      <c r="A104" s="26">
        <v>103</v>
      </c>
      <c r="B104" s="27" t="s">
        <v>150</v>
      </c>
      <c r="C104" s="35" t="s">
        <v>153</v>
      </c>
      <c r="D104" s="28" t="s">
        <v>75</v>
      </c>
      <c r="E104" s="29">
        <v>15000</v>
      </c>
      <c r="F104" s="29">
        <v>1541</v>
      </c>
      <c r="G104" s="30">
        <v>1540</v>
      </c>
      <c r="H104" s="31">
        <f t="shared" si="1"/>
        <v>23100000</v>
      </c>
      <c r="I104" s="32">
        <v>0</v>
      </c>
      <c r="J104" s="33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</row>
    <row r="105" spans="1:116" x14ac:dyDescent="0.25">
      <c r="A105" s="26">
        <v>104</v>
      </c>
      <c r="B105" s="27" t="s">
        <v>152</v>
      </c>
      <c r="C105" s="35" t="s">
        <v>153</v>
      </c>
      <c r="D105" s="28" t="s">
        <v>75</v>
      </c>
      <c r="E105" s="29">
        <v>15000</v>
      </c>
      <c r="F105" s="29">
        <v>1541</v>
      </c>
      <c r="G105" s="30">
        <v>1540</v>
      </c>
      <c r="H105" s="31">
        <f t="shared" si="1"/>
        <v>23100000</v>
      </c>
      <c r="I105" s="32">
        <v>0</v>
      </c>
      <c r="J105" s="33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</row>
    <row r="106" spans="1:116" x14ac:dyDescent="0.25">
      <c r="A106" s="26">
        <v>105</v>
      </c>
      <c r="B106" s="27" t="s">
        <v>154</v>
      </c>
      <c r="C106" s="35" t="s">
        <v>153</v>
      </c>
      <c r="D106" s="28" t="s">
        <v>75</v>
      </c>
      <c r="E106" s="29">
        <v>10000</v>
      </c>
      <c r="F106" s="29">
        <v>1541</v>
      </c>
      <c r="G106" s="30">
        <v>1540</v>
      </c>
      <c r="H106" s="31">
        <f t="shared" si="1"/>
        <v>15400000</v>
      </c>
      <c r="I106" s="32">
        <v>0</v>
      </c>
      <c r="J106" s="33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</row>
    <row r="107" spans="1:116" x14ac:dyDescent="0.25">
      <c r="A107" s="26">
        <v>106</v>
      </c>
      <c r="B107" s="27" t="s">
        <v>155</v>
      </c>
      <c r="C107" s="35" t="s">
        <v>153</v>
      </c>
      <c r="D107" s="28" t="s">
        <v>75</v>
      </c>
      <c r="E107" s="29">
        <v>10000</v>
      </c>
      <c r="F107" s="29">
        <v>1541</v>
      </c>
      <c r="G107" s="30">
        <v>1540</v>
      </c>
      <c r="H107" s="31">
        <f t="shared" si="1"/>
        <v>15400000</v>
      </c>
      <c r="I107" s="32">
        <v>0</v>
      </c>
      <c r="J107" s="33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</row>
    <row r="108" spans="1:116" ht="22.5" x14ac:dyDescent="0.25">
      <c r="A108" s="26">
        <v>107</v>
      </c>
      <c r="B108" s="27" t="s">
        <v>156</v>
      </c>
      <c r="C108" s="35" t="s">
        <v>9</v>
      </c>
      <c r="D108" s="28" t="s">
        <v>203</v>
      </c>
      <c r="E108" s="29">
        <v>250</v>
      </c>
      <c r="F108" s="29">
        <v>3404</v>
      </c>
      <c r="G108" s="30">
        <v>3250</v>
      </c>
      <c r="H108" s="31">
        <f t="shared" si="1"/>
        <v>812500</v>
      </c>
      <c r="I108" s="32">
        <v>0</v>
      </c>
      <c r="J108" s="33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</row>
    <row r="109" spans="1:116" x14ac:dyDescent="0.25">
      <c r="A109" s="26">
        <v>108</v>
      </c>
      <c r="B109" s="27" t="s">
        <v>157</v>
      </c>
      <c r="C109" s="35" t="s">
        <v>159</v>
      </c>
      <c r="D109" s="28" t="s">
        <v>204</v>
      </c>
      <c r="E109" s="29">
        <v>6</v>
      </c>
      <c r="F109" s="29">
        <v>261433</v>
      </c>
      <c r="G109" s="30">
        <v>225000</v>
      </c>
      <c r="H109" s="31">
        <f t="shared" si="1"/>
        <v>1350000</v>
      </c>
      <c r="I109" s="32">
        <v>0.19</v>
      </c>
      <c r="J109" s="33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</row>
    <row r="110" spans="1:116" x14ac:dyDescent="0.25">
      <c r="A110" s="26">
        <v>109</v>
      </c>
      <c r="B110" s="27" t="s">
        <v>158</v>
      </c>
      <c r="C110" s="35" t="s">
        <v>9</v>
      </c>
      <c r="D110" s="28" t="s">
        <v>10</v>
      </c>
      <c r="E110" s="29">
        <v>500</v>
      </c>
      <c r="F110" s="29">
        <v>7257</v>
      </c>
      <c r="G110" s="30">
        <v>7250</v>
      </c>
      <c r="H110" s="31">
        <f t="shared" si="1"/>
        <v>3625000</v>
      </c>
      <c r="I110" s="32">
        <v>0.19</v>
      </c>
      <c r="J110" s="33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</row>
    <row r="111" spans="1:116" x14ac:dyDescent="0.25">
      <c r="A111" s="26">
        <v>110</v>
      </c>
      <c r="B111" s="27" t="s">
        <v>160</v>
      </c>
      <c r="C111" s="35" t="s">
        <v>9</v>
      </c>
      <c r="D111" s="28" t="s">
        <v>18</v>
      </c>
      <c r="E111" s="29">
        <v>20</v>
      </c>
      <c r="F111" s="29">
        <v>4387</v>
      </c>
      <c r="G111" s="30">
        <v>4290</v>
      </c>
      <c r="H111" s="31">
        <f t="shared" si="1"/>
        <v>85800</v>
      </c>
      <c r="I111" s="32">
        <v>0</v>
      </c>
      <c r="J111" s="33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</row>
    <row r="112" spans="1:116" x14ac:dyDescent="0.25">
      <c r="A112" s="26">
        <v>111</v>
      </c>
      <c r="B112" s="27" t="s">
        <v>161</v>
      </c>
      <c r="C112" s="35" t="s">
        <v>9</v>
      </c>
      <c r="D112" s="28" t="s">
        <v>18</v>
      </c>
      <c r="E112" s="29">
        <v>50</v>
      </c>
      <c r="F112" s="29">
        <v>4387</v>
      </c>
      <c r="G112" s="30">
        <v>4290</v>
      </c>
      <c r="H112" s="31">
        <f t="shared" si="1"/>
        <v>214500</v>
      </c>
      <c r="I112" s="32">
        <v>0</v>
      </c>
      <c r="J112" s="33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</row>
    <row r="113" spans="1:116" x14ac:dyDescent="0.25">
      <c r="A113" s="26">
        <v>112</v>
      </c>
      <c r="B113" s="27" t="s">
        <v>162</v>
      </c>
      <c r="C113" s="35" t="s">
        <v>9</v>
      </c>
      <c r="D113" s="28" t="s">
        <v>18</v>
      </c>
      <c r="E113" s="29">
        <v>100</v>
      </c>
      <c r="F113" s="29">
        <v>4908</v>
      </c>
      <c r="G113" s="30">
        <v>4290</v>
      </c>
      <c r="H113" s="31">
        <f t="shared" si="1"/>
        <v>429000</v>
      </c>
      <c r="I113" s="32">
        <v>0</v>
      </c>
      <c r="J113" s="33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</row>
    <row r="114" spans="1:116" x14ac:dyDescent="0.25">
      <c r="A114" s="26">
        <v>113</v>
      </c>
      <c r="B114" s="27" t="s">
        <v>163</v>
      </c>
      <c r="C114" s="35" t="s">
        <v>9</v>
      </c>
      <c r="D114" s="28" t="s">
        <v>18</v>
      </c>
      <c r="E114" s="29">
        <v>100</v>
      </c>
      <c r="F114" s="29">
        <v>4908</v>
      </c>
      <c r="G114" s="30">
        <v>4290</v>
      </c>
      <c r="H114" s="31">
        <f t="shared" si="1"/>
        <v>429000</v>
      </c>
      <c r="I114" s="32">
        <v>0</v>
      </c>
      <c r="J114" s="33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</row>
    <row r="115" spans="1:116" ht="22.5" x14ac:dyDescent="0.25">
      <c r="A115" s="26">
        <v>114</v>
      </c>
      <c r="B115" s="27" t="s">
        <v>164</v>
      </c>
      <c r="C115" s="35" t="s">
        <v>166</v>
      </c>
      <c r="D115" s="28" t="s">
        <v>205</v>
      </c>
      <c r="E115" s="29">
        <v>60</v>
      </c>
      <c r="F115" s="29">
        <v>72766</v>
      </c>
      <c r="G115" s="30">
        <v>71500</v>
      </c>
      <c r="H115" s="31">
        <f t="shared" si="1"/>
        <v>4290000</v>
      </c>
      <c r="I115" s="32">
        <v>0</v>
      </c>
      <c r="J115" s="33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</row>
    <row r="116" spans="1:116" ht="22.5" x14ac:dyDescent="0.25">
      <c r="A116" s="26">
        <v>115</v>
      </c>
      <c r="B116" s="27" t="s">
        <v>165</v>
      </c>
      <c r="C116" s="35" t="s">
        <v>168</v>
      </c>
      <c r="D116" s="28" t="s">
        <v>206</v>
      </c>
      <c r="E116" s="29">
        <v>100</v>
      </c>
      <c r="F116" s="29">
        <v>18549</v>
      </c>
      <c r="G116" s="30">
        <v>17900</v>
      </c>
      <c r="H116" s="31">
        <f t="shared" si="1"/>
        <v>1790000</v>
      </c>
      <c r="I116" s="32">
        <v>0.19</v>
      </c>
      <c r="J116" s="33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</row>
    <row r="117" spans="1:116" x14ac:dyDescent="0.25">
      <c r="A117" s="26">
        <v>116</v>
      </c>
      <c r="B117" s="27" t="s">
        <v>167</v>
      </c>
      <c r="C117" s="35" t="s">
        <v>159</v>
      </c>
      <c r="D117" s="28"/>
      <c r="E117" s="29">
        <v>100</v>
      </c>
      <c r="F117" s="29">
        <v>49375</v>
      </c>
      <c r="G117" s="30">
        <v>0</v>
      </c>
      <c r="H117" s="31">
        <f t="shared" si="1"/>
        <v>0</v>
      </c>
      <c r="I117" s="32">
        <v>0</v>
      </c>
      <c r="J117" s="33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</row>
    <row r="118" spans="1:116" x14ac:dyDescent="0.25">
      <c r="A118" s="26">
        <v>117</v>
      </c>
      <c r="B118" s="27" t="s">
        <v>169</v>
      </c>
      <c r="C118" s="35" t="s">
        <v>159</v>
      </c>
      <c r="D118" s="28" t="s">
        <v>185</v>
      </c>
      <c r="E118" s="29">
        <v>100</v>
      </c>
      <c r="F118" s="29">
        <v>63830</v>
      </c>
      <c r="G118" s="30">
        <v>63800</v>
      </c>
      <c r="H118" s="31">
        <f t="shared" si="1"/>
        <v>6380000</v>
      </c>
      <c r="I118" s="32">
        <v>0</v>
      </c>
      <c r="J118" s="33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</row>
    <row r="119" spans="1:116" x14ac:dyDescent="0.25">
      <c r="A119" s="26">
        <v>118</v>
      </c>
      <c r="B119" s="27" t="s">
        <v>171</v>
      </c>
      <c r="C119" s="35" t="s">
        <v>9</v>
      </c>
      <c r="D119" s="28"/>
      <c r="E119" s="29">
        <v>500</v>
      </c>
      <c r="F119" s="29">
        <v>8271</v>
      </c>
      <c r="G119" s="30">
        <v>0</v>
      </c>
      <c r="H119" s="31">
        <f t="shared" si="1"/>
        <v>0</v>
      </c>
      <c r="I119" s="32">
        <v>0.19</v>
      </c>
      <c r="J119" s="33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</row>
    <row r="120" spans="1:116" x14ac:dyDescent="0.25">
      <c r="A120" s="26">
        <v>119</v>
      </c>
      <c r="B120" s="27" t="s">
        <v>172</v>
      </c>
      <c r="C120" s="35" t="s">
        <v>9</v>
      </c>
      <c r="D120" s="28"/>
      <c r="E120" s="29">
        <v>500</v>
      </c>
      <c r="F120" s="29">
        <v>8895</v>
      </c>
      <c r="G120" s="30">
        <v>0</v>
      </c>
      <c r="H120" s="31">
        <f t="shared" si="1"/>
        <v>0</v>
      </c>
      <c r="I120" s="32">
        <v>0.19</v>
      </c>
      <c r="J120" s="33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</row>
    <row r="121" spans="1:116" x14ac:dyDescent="0.25">
      <c r="A121" s="21"/>
      <c r="B121" s="22"/>
      <c r="C121" s="22"/>
      <c r="D121" s="22"/>
      <c r="E121" s="22"/>
      <c r="F121" s="22"/>
      <c r="G121" s="22"/>
      <c r="H121" s="36">
        <f>SUM(H2:H120)</f>
        <v>404684110</v>
      </c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</row>
    <row r="122" spans="1:116" x14ac:dyDescent="0.25">
      <c r="A122" s="21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</row>
    <row r="123" spans="1:116" x14ac:dyDescent="0.25">
      <c r="A123" s="21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</row>
    <row r="124" spans="1:116" x14ac:dyDescent="0.25">
      <c r="A124" s="21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</row>
    <row r="125" spans="1:116" x14ac:dyDescent="0.25">
      <c r="A125" s="21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</row>
    <row r="126" spans="1:116" x14ac:dyDescent="0.25">
      <c r="A126" s="21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</row>
    <row r="127" spans="1:116" x14ac:dyDescent="0.25">
      <c r="A127" s="21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</row>
    <row r="128" spans="1:116" x14ac:dyDescent="0.25">
      <c r="A128" s="21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</row>
    <row r="129" spans="1:116" x14ac:dyDescent="0.25">
      <c r="A129" s="21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</row>
    <row r="130" spans="1:116" x14ac:dyDescent="0.25">
      <c r="A130" s="21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</row>
    <row r="131" spans="1:116" x14ac:dyDescent="0.25">
      <c r="A131" s="21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</row>
    <row r="132" spans="1:116" x14ac:dyDescent="0.25">
      <c r="A132" s="21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</row>
    <row r="133" spans="1:116" x14ac:dyDescent="0.25">
      <c r="A133" s="21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</row>
    <row r="134" spans="1:116" x14ac:dyDescent="0.25">
      <c r="A134" s="21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</row>
    <row r="135" spans="1:116" x14ac:dyDescent="0.25">
      <c r="A135" s="21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</row>
    <row r="136" spans="1:116" x14ac:dyDescent="0.25">
      <c r="A136" s="21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</row>
    <row r="137" spans="1:116" x14ac:dyDescent="0.25">
      <c r="A137" s="21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</row>
    <row r="138" spans="1:116" x14ac:dyDescent="0.25">
      <c r="A138" s="21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</row>
    <row r="139" spans="1:116" x14ac:dyDescent="0.25">
      <c r="A139" s="21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</row>
    <row r="140" spans="1:116" x14ac:dyDescent="0.25">
      <c r="A140" s="21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</row>
    <row r="141" spans="1:116" x14ac:dyDescent="0.25">
      <c r="A141" s="21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</row>
    <row r="142" spans="1:116" x14ac:dyDescent="0.25">
      <c r="A142" s="21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</row>
    <row r="143" spans="1:116" x14ac:dyDescent="0.25">
      <c r="A143" s="21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</row>
    <row r="144" spans="1:116" x14ac:dyDescent="0.25">
      <c r="A144" s="21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</row>
    <row r="145" spans="1:116" x14ac:dyDescent="0.25">
      <c r="A145" s="21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</row>
    <row r="146" spans="1:116" x14ac:dyDescent="0.25">
      <c r="A146" s="21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</row>
    <row r="147" spans="1:116" x14ac:dyDescent="0.25">
      <c r="A147" s="21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</row>
    <row r="148" spans="1:116" x14ac:dyDescent="0.25">
      <c r="A148" s="21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</row>
    <row r="149" spans="1:116" x14ac:dyDescent="0.25">
      <c r="A149" s="21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</row>
    <row r="150" spans="1:116" x14ac:dyDescent="0.25">
      <c r="A150" s="21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</row>
    <row r="151" spans="1:116" x14ac:dyDescent="0.25">
      <c r="A151" s="21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</row>
    <row r="152" spans="1:116" x14ac:dyDescent="0.25">
      <c r="A152" s="21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</row>
    <row r="153" spans="1:116" x14ac:dyDescent="0.25">
      <c r="A153" s="21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</row>
    <row r="154" spans="1:116" x14ac:dyDescent="0.25">
      <c r="A154" s="21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</row>
    <row r="155" spans="1:116" x14ac:dyDescent="0.25">
      <c r="A155" s="21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</row>
    <row r="156" spans="1:116" x14ac:dyDescent="0.25">
      <c r="A156" s="21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</row>
    <row r="157" spans="1:116" x14ac:dyDescent="0.25">
      <c r="A157" s="21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</row>
    <row r="158" spans="1:116" x14ac:dyDescent="0.25">
      <c r="A158" s="21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</row>
    <row r="159" spans="1:116" x14ac:dyDescent="0.25">
      <c r="A159" s="21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</row>
    <row r="160" spans="1:116" x14ac:dyDescent="0.25">
      <c r="A160" s="21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</row>
    <row r="161" spans="1:116" x14ac:dyDescent="0.25">
      <c r="A161" s="21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</row>
    <row r="162" spans="1:116" x14ac:dyDescent="0.25">
      <c r="A162" s="21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</row>
    <row r="163" spans="1:116" x14ac:dyDescent="0.25">
      <c r="A163" s="21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</row>
    <row r="164" spans="1:116" x14ac:dyDescent="0.25">
      <c r="A164" s="21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</row>
    <row r="165" spans="1:116" x14ac:dyDescent="0.25">
      <c r="A165" s="21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</row>
    <row r="166" spans="1:116" x14ac:dyDescent="0.25">
      <c r="A166" s="21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</row>
    <row r="167" spans="1:116" x14ac:dyDescent="0.25">
      <c r="A167" s="21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</row>
    <row r="168" spans="1:116" x14ac:dyDescent="0.25">
      <c r="A168" s="21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</row>
    <row r="169" spans="1:116" x14ac:dyDescent="0.25">
      <c r="A169" s="21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</row>
    <row r="170" spans="1:116" x14ac:dyDescent="0.25">
      <c r="A170" s="21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</row>
    <row r="171" spans="1:116" x14ac:dyDescent="0.25">
      <c r="A171" s="21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</row>
    <row r="172" spans="1:116" x14ac:dyDescent="0.25">
      <c r="A172" s="21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</row>
    <row r="173" spans="1:116" x14ac:dyDescent="0.25">
      <c r="A173" s="21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</row>
    <row r="174" spans="1:116" x14ac:dyDescent="0.25">
      <c r="A174" s="21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</row>
    <row r="175" spans="1:116" x14ac:dyDescent="0.25">
      <c r="A175" s="21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</row>
    <row r="176" spans="1:116" x14ac:dyDescent="0.25">
      <c r="A176" s="21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</row>
    <row r="177" spans="1:116" x14ac:dyDescent="0.25">
      <c r="A177" s="21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</row>
    <row r="178" spans="1:116" x14ac:dyDescent="0.25">
      <c r="A178" s="21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</row>
    <row r="179" spans="1:116" x14ac:dyDescent="0.25">
      <c r="A179" s="21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</row>
    <row r="180" spans="1:116" x14ac:dyDescent="0.25">
      <c r="A180" s="21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</row>
    <row r="181" spans="1:116" x14ac:dyDescent="0.25">
      <c r="A181" s="21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</row>
    <row r="182" spans="1:116" x14ac:dyDescent="0.25">
      <c r="A182" s="21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</row>
    <row r="183" spans="1:116" x14ac:dyDescent="0.25">
      <c r="A183" s="21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</row>
    <row r="184" spans="1:116" x14ac:dyDescent="0.25">
      <c r="A184" s="21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</row>
    <row r="185" spans="1:116" x14ac:dyDescent="0.25">
      <c r="A185" s="21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</row>
    <row r="186" spans="1:116" x14ac:dyDescent="0.25">
      <c r="A186" s="21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</row>
    <row r="187" spans="1:116" x14ac:dyDescent="0.25">
      <c r="A187" s="21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</row>
    <row r="188" spans="1:116" x14ac:dyDescent="0.25">
      <c r="A188" s="21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</row>
    <row r="189" spans="1:116" x14ac:dyDescent="0.25">
      <c r="A189" s="21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</row>
    <row r="190" spans="1:116" x14ac:dyDescent="0.25">
      <c r="A190" s="21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</row>
    <row r="191" spans="1:116" x14ac:dyDescent="0.25">
      <c r="A191" s="21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</row>
    <row r="192" spans="1:116" x14ac:dyDescent="0.25">
      <c r="A192" s="21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</row>
    <row r="193" spans="1:116" x14ac:dyDescent="0.25">
      <c r="A193" s="21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</row>
    <row r="194" spans="1:116" x14ac:dyDescent="0.25">
      <c r="A194" s="21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</row>
    <row r="195" spans="1:116" x14ac:dyDescent="0.25">
      <c r="A195" s="21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</row>
    <row r="196" spans="1:116" x14ac:dyDescent="0.25">
      <c r="A196" s="21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</row>
    <row r="197" spans="1:116" x14ac:dyDescent="0.25">
      <c r="A197" s="21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</row>
    <row r="198" spans="1:116" x14ac:dyDescent="0.25">
      <c r="A198" s="21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</row>
    <row r="199" spans="1:116" x14ac:dyDescent="0.25">
      <c r="A199" s="21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</row>
    <row r="200" spans="1:116" x14ac:dyDescent="0.25">
      <c r="A200" s="21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</row>
    <row r="201" spans="1:116" x14ac:dyDescent="0.25">
      <c r="A201" s="21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</row>
    <row r="202" spans="1:116" x14ac:dyDescent="0.25">
      <c r="A202" s="21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</row>
    <row r="203" spans="1:116" x14ac:dyDescent="0.25">
      <c r="A203" s="21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</row>
    <row r="204" spans="1:116" x14ac:dyDescent="0.25">
      <c r="A204" s="21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</row>
    <row r="205" spans="1:116" x14ac:dyDescent="0.25">
      <c r="A205" s="21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</row>
    <row r="206" spans="1:116" x14ac:dyDescent="0.25">
      <c r="A206" s="21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</row>
    <row r="207" spans="1:116" x14ac:dyDescent="0.25">
      <c r="A207" s="21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</row>
    <row r="208" spans="1:116" x14ac:dyDescent="0.25">
      <c r="A208" s="21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</row>
    <row r="209" spans="1:116" x14ac:dyDescent="0.25">
      <c r="A209" s="21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</row>
    <row r="210" spans="1:116" x14ac:dyDescent="0.25">
      <c r="A210" s="21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</row>
    <row r="211" spans="1:116" x14ac:dyDescent="0.25">
      <c r="A211" s="21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</row>
    <row r="212" spans="1:116" x14ac:dyDescent="0.25">
      <c r="A212" s="21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</row>
    <row r="213" spans="1:116" x14ac:dyDescent="0.25">
      <c r="A213" s="21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</row>
    <row r="214" spans="1:116" x14ac:dyDescent="0.25">
      <c r="A214" s="21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</row>
    <row r="215" spans="1:116" x14ac:dyDescent="0.25">
      <c r="A215" s="21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</row>
    <row r="216" spans="1:116" x14ac:dyDescent="0.25">
      <c r="A216" s="21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</row>
    <row r="217" spans="1:116" x14ac:dyDescent="0.25">
      <c r="A217" s="21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</row>
    <row r="218" spans="1:116" x14ac:dyDescent="0.25">
      <c r="A218" s="21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</row>
    <row r="219" spans="1:116" x14ac:dyDescent="0.25">
      <c r="A219" s="21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</row>
    <row r="220" spans="1:116" x14ac:dyDescent="0.25">
      <c r="A220" s="21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</row>
    <row r="221" spans="1:116" x14ac:dyDescent="0.25">
      <c r="A221" s="21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</row>
    <row r="222" spans="1:116" x14ac:dyDescent="0.25">
      <c r="A222" s="21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</row>
    <row r="223" spans="1:116" x14ac:dyDescent="0.25">
      <c r="A223" s="21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</row>
    <row r="224" spans="1:116" x14ac:dyDescent="0.25">
      <c r="A224" s="21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</row>
    <row r="225" spans="1:116" x14ac:dyDescent="0.25">
      <c r="A225" s="21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</row>
    <row r="226" spans="1:116" x14ac:dyDescent="0.25">
      <c r="A226" s="21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</row>
    <row r="227" spans="1:116" x14ac:dyDescent="0.25">
      <c r="A227" s="21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</row>
    <row r="228" spans="1:116" x14ac:dyDescent="0.25">
      <c r="A228" s="21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</row>
    <row r="229" spans="1:116" x14ac:dyDescent="0.25">
      <c r="A229" s="21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</row>
    <row r="230" spans="1:116" x14ac:dyDescent="0.25">
      <c r="A230" s="21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</row>
    <row r="231" spans="1:116" x14ac:dyDescent="0.25">
      <c r="A231" s="21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</row>
    <row r="232" spans="1:116" x14ac:dyDescent="0.25">
      <c r="A232" s="21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</row>
    <row r="233" spans="1:116" x14ac:dyDescent="0.25">
      <c r="A233" s="21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</row>
    <row r="234" spans="1:116" x14ac:dyDescent="0.25">
      <c r="A234" s="21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</row>
    <row r="235" spans="1:116" x14ac:dyDescent="0.25">
      <c r="A235" s="21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</row>
    <row r="236" spans="1:116" x14ac:dyDescent="0.25">
      <c r="A236" s="21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</row>
    <row r="237" spans="1:116" x14ac:dyDescent="0.25">
      <c r="A237" s="21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</row>
    <row r="238" spans="1:116" x14ac:dyDescent="0.25">
      <c r="A238" s="21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</row>
    <row r="239" spans="1:116" x14ac:dyDescent="0.25">
      <c r="A239" s="21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</row>
    <row r="240" spans="1:116" x14ac:dyDescent="0.25">
      <c r="A240" s="21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</row>
    <row r="241" spans="1:116" x14ac:dyDescent="0.25">
      <c r="A241" s="21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</row>
    <row r="242" spans="1:116" x14ac:dyDescent="0.25">
      <c r="A242" s="21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</row>
    <row r="243" spans="1:116" x14ac:dyDescent="0.25">
      <c r="A243" s="21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</row>
    <row r="244" spans="1:116" x14ac:dyDescent="0.25">
      <c r="A244" s="21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</row>
    <row r="245" spans="1:116" x14ac:dyDescent="0.25">
      <c r="A245" s="21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</row>
    <row r="246" spans="1:116" x14ac:dyDescent="0.25">
      <c r="A246" s="21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</row>
    <row r="247" spans="1:116" x14ac:dyDescent="0.25">
      <c r="A247" s="21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</row>
    <row r="248" spans="1:116" x14ac:dyDescent="0.25">
      <c r="A248" s="21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</row>
    <row r="249" spans="1:116" x14ac:dyDescent="0.25">
      <c r="A249" s="21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</row>
    <row r="250" spans="1:116" x14ac:dyDescent="0.25">
      <c r="A250" s="21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</row>
    <row r="251" spans="1:116" x14ac:dyDescent="0.25">
      <c r="A251" s="21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</row>
    <row r="252" spans="1:116" x14ac:dyDescent="0.25">
      <c r="A252" s="21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</row>
    <row r="253" spans="1:116" x14ac:dyDescent="0.25">
      <c r="A253" s="21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</row>
    <row r="254" spans="1:116" x14ac:dyDescent="0.25">
      <c r="A254" s="21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</row>
    <row r="255" spans="1:116" x14ac:dyDescent="0.25">
      <c r="A255" s="21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</row>
    <row r="256" spans="1:116" x14ac:dyDescent="0.25">
      <c r="A256" s="21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</row>
    <row r="257" spans="1:116" x14ac:dyDescent="0.25">
      <c r="A257" s="21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</row>
    <row r="258" spans="1:116" x14ac:dyDescent="0.25">
      <c r="A258" s="21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</row>
    <row r="259" spans="1:116" x14ac:dyDescent="0.25">
      <c r="A259" s="21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</row>
    <row r="260" spans="1:116" x14ac:dyDescent="0.25">
      <c r="A260" s="21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</row>
    <row r="261" spans="1:116" x14ac:dyDescent="0.25">
      <c r="A261" s="21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</row>
    <row r="262" spans="1:116" x14ac:dyDescent="0.25">
      <c r="A262" s="21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</row>
    <row r="263" spans="1:116" x14ac:dyDescent="0.25">
      <c r="A263" s="21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</row>
    <row r="264" spans="1:116" x14ac:dyDescent="0.25">
      <c r="A264" s="21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</row>
    <row r="265" spans="1:116" x14ac:dyDescent="0.25">
      <c r="A265" s="21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</row>
    <row r="266" spans="1:116" x14ac:dyDescent="0.25">
      <c r="A266" s="21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</row>
    <row r="267" spans="1:116" x14ac:dyDescent="0.25">
      <c r="A267" s="21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</row>
    <row r="268" spans="1:116" x14ac:dyDescent="0.25">
      <c r="A268" s="21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</row>
    <row r="269" spans="1:116" x14ac:dyDescent="0.25">
      <c r="A269" s="21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</row>
    <row r="270" spans="1:116" x14ac:dyDescent="0.25">
      <c r="A270" s="21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</row>
    <row r="271" spans="1:116" x14ac:dyDescent="0.25">
      <c r="A271" s="21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</row>
    <row r="272" spans="1:116" x14ac:dyDescent="0.25">
      <c r="A272" s="21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</row>
    <row r="273" spans="1:116" x14ac:dyDescent="0.25">
      <c r="A273" s="21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</row>
    <row r="274" spans="1:116" x14ac:dyDescent="0.25">
      <c r="A274" s="21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</row>
    <row r="275" spans="1:116" x14ac:dyDescent="0.25">
      <c r="A275" s="21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</row>
    <row r="276" spans="1:116" x14ac:dyDescent="0.25">
      <c r="A276" s="21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</row>
    <row r="277" spans="1:116" x14ac:dyDescent="0.25">
      <c r="A277" s="21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</row>
    <row r="278" spans="1:116" x14ac:dyDescent="0.25">
      <c r="A278" s="21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</row>
    <row r="279" spans="1:116" x14ac:dyDescent="0.25">
      <c r="A279" s="21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</row>
    <row r="280" spans="1:116" x14ac:dyDescent="0.25">
      <c r="A280" s="21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</row>
    <row r="281" spans="1:116" x14ac:dyDescent="0.25">
      <c r="A281" s="21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  <c r="AU281" s="22"/>
      <c r="AV281" s="22"/>
      <c r="AW281" s="22"/>
      <c r="AX281" s="22"/>
      <c r="AY281" s="22"/>
      <c r="AZ281" s="22"/>
      <c r="BA281" s="22"/>
      <c r="BB281" s="22"/>
      <c r="BC281" s="22"/>
      <c r="BD281" s="22"/>
      <c r="BE281" s="22"/>
      <c r="BF281" s="22"/>
      <c r="BG281" s="22"/>
      <c r="BH281" s="22"/>
      <c r="BI281" s="22"/>
      <c r="BJ281" s="22"/>
      <c r="BK281" s="22"/>
      <c r="BL281" s="22"/>
      <c r="BM281" s="22"/>
      <c r="BN281" s="22"/>
      <c r="BO281" s="22"/>
      <c r="BP281" s="22"/>
      <c r="BQ281" s="22"/>
      <c r="BR281" s="22"/>
      <c r="BS281" s="22"/>
      <c r="BT281" s="22"/>
      <c r="BU281" s="22"/>
      <c r="BV281" s="22"/>
      <c r="BW281" s="22"/>
      <c r="BX281" s="22"/>
      <c r="BY281" s="22"/>
      <c r="BZ281" s="22"/>
      <c r="CA281" s="22"/>
      <c r="CB281" s="22"/>
      <c r="CC281" s="22"/>
      <c r="CD281" s="22"/>
      <c r="CE281" s="22"/>
      <c r="CF281" s="22"/>
      <c r="CG281" s="22"/>
      <c r="CH281" s="22"/>
      <c r="CI281" s="22"/>
      <c r="CJ281" s="22"/>
      <c r="CK281" s="22"/>
      <c r="CL281" s="22"/>
      <c r="CM281" s="22"/>
      <c r="CN281" s="22"/>
      <c r="CO281" s="22"/>
      <c r="CP281" s="22"/>
      <c r="CQ281" s="22"/>
      <c r="CR281" s="22"/>
      <c r="CS281" s="22"/>
      <c r="CT281" s="22"/>
      <c r="CU281" s="22"/>
      <c r="CV281" s="22"/>
      <c r="CW281" s="22"/>
      <c r="CX281" s="22"/>
      <c r="CY281" s="22"/>
      <c r="CZ281" s="22"/>
      <c r="DA281" s="22"/>
      <c r="DB281" s="22"/>
      <c r="DC281" s="22"/>
      <c r="DD281" s="22"/>
      <c r="DE281" s="22"/>
      <c r="DF281" s="22"/>
      <c r="DG281" s="22"/>
      <c r="DH281" s="22"/>
      <c r="DI281" s="22"/>
      <c r="DJ281" s="22"/>
      <c r="DK281" s="22"/>
      <c r="DL281" s="22"/>
    </row>
    <row r="282" spans="1:116" x14ac:dyDescent="0.25">
      <c r="A282" s="21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  <c r="AU282" s="22"/>
      <c r="AV282" s="22"/>
      <c r="AW282" s="22"/>
      <c r="AX282" s="22"/>
      <c r="AY282" s="22"/>
      <c r="AZ282" s="22"/>
      <c r="BA282" s="22"/>
      <c r="BB282" s="22"/>
      <c r="BC282" s="22"/>
      <c r="BD282" s="22"/>
      <c r="BE282" s="22"/>
      <c r="BF282" s="22"/>
      <c r="BG282" s="22"/>
      <c r="BH282" s="22"/>
      <c r="BI282" s="22"/>
      <c r="BJ282" s="22"/>
      <c r="BK282" s="22"/>
      <c r="BL282" s="22"/>
      <c r="BM282" s="22"/>
      <c r="BN282" s="22"/>
      <c r="BO282" s="22"/>
      <c r="BP282" s="22"/>
      <c r="BQ282" s="22"/>
      <c r="BR282" s="22"/>
      <c r="BS282" s="22"/>
      <c r="BT282" s="22"/>
      <c r="BU282" s="22"/>
      <c r="BV282" s="22"/>
      <c r="BW282" s="22"/>
      <c r="BX282" s="22"/>
      <c r="BY282" s="22"/>
      <c r="BZ282" s="22"/>
      <c r="CA282" s="22"/>
      <c r="CB282" s="22"/>
      <c r="CC282" s="22"/>
      <c r="CD282" s="22"/>
      <c r="CE282" s="22"/>
      <c r="CF282" s="22"/>
      <c r="CG282" s="22"/>
      <c r="CH282" s="22"/>
      <c r="CI282" s="22"/>
      <c r="CJ282" s="22"/>
      <c r="CK282" s="22"/>
      <c r="CL282" s="22"/>
      <c r="CM282" s="22"/>
      <c r="CN282" s="22"/>
      <c r="CO282" s="22"/>
      <c r="CP282" s="22"/>
      <c r="CQ282" s="22"/>
      <c r="CR282" s="22"/>
      <c r="CS282" s="22"/>
      <c r="CT282" s="22"/>
      <c r="CU282" s="22"/>
      <c r="CV282" s="22"/>
      <c r="CW282" s="22"/>
      <c r="CX282" s="22"/>
      <c r="CY282" s="22"/>
      <c r="CZ282" s="22"/>
      <c r="DA282" s="22"/>
      <c r="DB282" s="22"/>
      <c r="DC282" s="22"/>
      <c r="DD282" s="22"/>
      <c r="DE282" s="22"/>
      <c r="DF282" s="22"/>
      <c r="DG282" s="22"/>
      <c r="DH282" s="22"/>
      <c r="DI282" s="22"/>
      <c r="DJ282" s="22"/>
      <c r="DK282" s="22"/>
      <c r="DL282" s="22"/>
    </row>
    <row r="283" spans="1:116" x14ac:dyDescent="0.25">
      <c r="A283" s="21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  <c r="AU283" s="22"/>
      <c r="AV283" s="22"/>
      <c r="AW283" s="22"/>
      <c r="AX283" s="22"/>
      <c r="AY283" s="22"/>
      <c r="AZ283" s="22"/>
      <c r="BA283" s="22"/>
      <c r="BB283" s="22"/>
      <c r="BC283" s="22"/>
      <c r="BD283" s="22"/>
      <c r="BE283" s="22"/>
      <c r="BF283" s="22"/>
      <c r="BG283" s="22"/>
      <c r="BH283" s="22"/>
      <c r="BI283" s="22"/>
      <c r="BJ283" s="22"/>
      <c r="BK283" s="22"/>
      <c r="BL283" s="22"/>
      <c r="BM283" s="22"/>
      <c r="BN283" s="22"/>
      <c r="BO283" s="22"/>
      <c r="BP283" s="22"/>
      <c r="BQ283" s="22"/>
      <c r="BR283" s="22"/>
      <c r="BS283" s="22"/>
      <c r="BT283" s="22"/>
      <c r="BU283" s="22"/>
      <c r="BV283" s="22"/>
      <c r="BW283" s="22"/>
      <c r="BX283" s="22"/>
      <c r="BY283" s="22"/>
      <c r="BZ283" s="22"/>
      <c r="CA283" s="22"/>
      <c r="CB283" s="22"/>
      <c r="CC283" s="22"/>
      <c r="CD283" s="22"/>
      <c r="CE283" s="22"/>
      <c r="CF283" s="22"/>
      <c r="CG283" s="22"/>
      <c r="CH283" s="22"/>
      <c r="CI283" s="22"/>
      <c r="CJ283" s="22"/>
      <c r="CK283" s="22"/>
      <c r="CL283" s="22"/>
      <c r="CM283" s="22"/>
      <c r="CN283" s="22"/>
      <c r="CO283" s="22"/>
      <c r="CP283" s="22"/>
      <c r="CQ283" s="22"/>
      <c r="CR283" s="22"/>
      <c r="CS283" s="22"/>
      <c r="CT283" s="22"/>
      <c r="CU283" s="22"/>
      <c r="CV283" s="22"/>
      <c r="CW283" s="22"/>
      <c r="CX283" s="22"/>
      <c r="CY283" s="22"/>
      <c r="CZ283" s="22"/>
      <c r="DA283" s="22"/>
      <c r="DB283" s="22"/>
      <c r="DC283" s="22"/>
      <c r="DD283" s="22"/>
      <c r="DE283" s="22"/>
      <c r="DF283" s="22"/>
      <c r="DG283" s="22"/>
      <c r="DH283" s="22"/>
      <c r="DI283" s="22"/>
      <c r="DJ283" s="22"/>
      <c r="DK283" s="22"/>
      <c r="DL283" s="22"/>
    </row>
    <row r="284" spans="1:116" x14ac:dyDescent="0.25">
      <c r="A284" s="21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  <c r="AS284" s="22"/>
      <c r="AT284" s="22"/>
      <c r="AU284" s="22"/>
      <c r="AV284" s="22"/>
      <c r="AW284" s="22"/>
      <c r="AX284" s="22"/>
      <c r="AY284" s="22"/>
      <c r="AZ284" s="22"/>
      <c r="BA284" s="22"/>
      <c r="BB284" s="22"/>
      <c r="BC284" s="22"/>
      <c r="BD284" s="22"/>
      <c r="BE284" s="22"/>
      <c r="BF284" s="22"/>
      <c r="BG284" s="22"/>
      <c r="BH284" s="22"/>
      <c r="BI284" s="22"/>
      <c r="BJ284" s="22"/>
      <c r="BK284" s="22"/>
      <c r="BL284" s="22"/>
      <c r="BM284" s="22"/>
      <c r="BN284" s="22"/>
      <c r="BO284" s="22"/>
      <c r="BP284" s="22"/>
      <c r="BQ284" s="22"/>
      <c r="BR284" s="22"/>
      <c r="BS284" s="22"/>
      <c r="BT284" s="22"/>
      <c r="BU284" s="22"/>
      <c r="BV284" s="22"/>
      <c r="BW284" s="22"/>
      <c r="BX284" s="22"/>
      <c r="BY284" s="22"/>
      <c r="BZ284" s="22"/>
      <c r="CA284" s="22"/>
      <c r="CB284" s="22"/>
      <c r="CC284" s="22"/>
      <c r="CD284" s="22"/>
      <c r="CE284" s="22"/>
      <c r="CF284" s="22"/>
      <c r="CG284" s="22"/>
      <c r="CH284" s="22"/>
      <c r="CI284" s="22"/>
      <c r="CJ284" s="22"/>
      <c r="CK284" s="22"/>
      <c r="CL284" s="22"/>
      <c r="CM284" s="22"/>
      <c r="CN284" s="22"/>
      <c r="CO284" s="22"/>
      <c r="CP284" s="22"/>
      <c r="CQ284" s="22"/>
      <c r="CR284" s="22"/>
      <c r="CS284" s="22"/>
      <c r="CT284" s="22"/>
      <c r="CU284" s="22"/>
      <c r="CV284" s="22"/>
      <c r="CW284" s="22"/>
      <c r="CX284" s="22"/>
      <c r="CY284" s="22"/>
      <c r="CZ284" s="22"/>
      <c r="DA284" s="22"/>
      <c r="DB284" s="22"/>
      <c r="DC284" s="22"/>
      <c r="DD284" s="22"/>
      <c r="DE284" s="22"/>
      <c r="DF284" s="22"/>
      <c r="DG284" s="22"/>
      <c r="DH284" s="22"/>
      <c r="DI284" s="22"/>
      <c r="DJ284" s="22"/>
      <c r="DK284" s="22"/>
      <c r="DL284" s="22"/>
    </row>
    <row r="285" spans="1:116" x14ac:dyDescent="0.25">
      <c r="A285" s="21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</row>
    <row r="286" spans="1:116" x14ac:dyDescent="0.25">
      <c r="A286" s="21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</row>
    <row r="287" spans="1:116" x14ac:dyDescent="0.25">
      <c r="A287" s="21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</row>
    <row r="288" spans="1:116" x14ac:dyDescent="0.25">
      <c r="A288" s="21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</row>
    <row r="289" spans="1:116" x14ac:dyDescent="0.25">
      <c r="A289" s="21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</row>
    <row r="290" spans="1:116" x14ac:dyDescent="0.25">
      <c r="A290" s="21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</row>
    <row r="291" spans="1:116" x14ac:dyDescent="0.25">
      <c r="A291" s="21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</row>
    <row r="292" spans="1:116" x14ac:dyDescent="0.25">
      <c r="A292" s="21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</row>
    <row r="293" spans="1:116" x14ac:dyDescent="0.25">
      <c r="A293" s="21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  <c r="AU293" s="22"/>
      <c r="AV293" s="22"/>
      <c r="AW293" s="22"/>
      <c r="AX293" s="22"/>
      <c r="AY293" s="22"/>
      <c r="AZ293" s="22"/>
      <c r="BA293" s="22"/>
      <c r="BB293" s="22"/>
      <c r="BC293" s="22"/>
      <c r="BD293" s="22"/>
      <c r="BE293" s="22"/>
      <c r="BF293" s="22"/>
      <c r="BG293" s="22"/>
      <c r="BH293" s="22"/>
      <c r="BI293" s="22"/>
      <c r="BJ293" s="22"/>
      <c r="BK293" s="22"/>
      <c r="BL293" s="22"/>
      <c r="BM293" s="22"/>
      <c r="BN293" s="22"/>
      <c r="BO293" s="22"/>
      <c r="BP293" s="22"/>
      <c r="BQ293" s="22"/>
      <c r="BR293" s="22"/>
      <c r="BS293" s="22"/>
      <c r="BT293" s="22"/>
      <c r="BU293" s="22"/>
      <c r="BV293" s="22"/>
      <c r="BW293" s="22"/>
      <c r="BX293" s="22"/>
      <c r="BY293" s="22"/>
      <c r="BZ293" s="22"/>
      <c r="CA293" s="22"/>
      <c r="CB293" s="22"/>
      <c r="CC293" s="22"/>
      <c r="CD293" s="22"/>
      <c r="CE293" s="22"/>
      <c r="CF293" s="22"/>
      <c r="CG293" s="22"/>
      <c r="CH293" s="22"/>
      <c r="CI293" s="22"/>
      <c r="CJ293" s="22"/>
      <c r="CK293" s="22"/>
      <c r="CL293" s="22"/>
      <c r="CM293" s="22"/>
      <c r="CN293" s="22"/>
      <c r="CO293" s="22"/>
      <c r="CP293" s="22"/>
      <c r="CQ293" s="22"/>
      <c r="CR293" s="22"/>
      <c r="CS293" s="22"/>
      <c r="CT293" s="22"/>
      <c r="CU293" s="22"/>
      <c r="CV293" s="22"/>
      <c r="CW293" s="22"/>
      <c r="CX293" s="22"/>
      <c r="CY293" s="22"/>
      <c r="CZ293" s="22"/>
      <c r="DA293" s="22"/>
      <c r="DB293" s="22"/>
      <c r="DC293" s="22"/>
      <c r="DD293" s="22"/>
      <c r="DE293" s="22"/>
      <c r="DF293" s="22"/>
      <c r="DG293" s="22"/>
      <c r="DH293" s="22"/>
      <c r="DI293" s="22"/>
      <c r="DJ293" s="22"/>
      <c r="DK293" s="22"/>
      <c r="DL293" s="22"/>
    </row>
    <row r="294" spans="1:116" x14ac:dyDescent="0.25">
      <c r="A294" s="21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  <c r="AU294" s="22"/>
      <c r="AV294" s="22"/>
      <c r="AW294" s="22"/>
      <c r="AX294" s="22"/>
      <c r="AY294" s="22"/>
      <c r="AZ294" s="22"/>
      <c r="BA294" s="22"/>
      <c r="BB294" s="22"/>
      <c r="BC294" s="22"/>
      <c r="BD294" s="22"/>
      <c r="BE294" s="22"/>
      <c r="BF294" s="22"/>
      <c r="BG294" s="22"/>
      <c r="BH294" s="22"/>
      <c r="BI294" s="22"/>
      <c r="BJ294" s="22"/>
      <c r="BK294" s="22"/>
      <c r="BL294" s="22"/>
      <c r="BM294" s="22"/>
      <c r="BN294" s="22"/>
      <c r="BO294" s="22"/>
      <c r="BP294" s="22"/>
      <c r="BQ294" s="22"/>
      <c r="BR294" s="22"/>
      <c r="BS294" s="22"/>
      <c r="BT294" s="22"/>
      <c r="BU294" s="22"/>
      <c r="BV294" s="22"/>
      <c r="BW294" s="22"/>
      <c r="BX294" s="22"/>
      <c r="BY294" s="22"/>
      <c r="BZ294" s="22"/>
      <c r="CA294" s="22"/>
      <c r="CB294" s="22"/>
      <c r="CC294" s="22"/>
      <c r="CD294" s="22"/>
      <c r="CE294" s="22"/>
      <c r="CF294" s="22"/>
      <c r="CG294" s="22"/>
      <c r="CH294" s="22"/>
      <c r="CI294" s="22"/>
      <c r="CJ294" s="22"/>
      <c r="CK294" s="22"/>
      <c r="CL294" s="22"/>
      <c r="CM294" s="22"/>
      <c r="CN294" s="22"/>
      <c r="CO294" s="22"/>
      <c r="CP294" s="22"/>
      <c r="CQ294" s="22"/>
      <c r="CR294" s="22"/>
      <c r="CS294" s="22"/>
      <c r="CT294" s="22"/>
      <c r="CU294" s="22"/>
      <c r="CV294" s="22"/>
      <c r="CW294" s="22"/>
      <c r="CX294" s="22"/>
      <c r="CY294" s="22"/>
      <c r="CZ294" s="22"/>
      <c r="DA294" s="22"/>
      <c r="DB294" s="22"/>
      <c r="DC294" s="22"/>
      <c r="DD294" s="22"/>
      <c r="DE294" s="22"/>
      <c r="DF294" s="22"/>
      <c r="DG294" s="22"/>
      <c r="DH294" s="22"/>
      <c r="DI294" s="22"/>
      <c r="DJ294" s="22"/>
      <c r="DK294" s="22"/>
      <c r="DL294" s="22"/>
    </row>
    <row r="295" spans="1:116" x14ac:dyDescent="0.25">
      <c r="A295" s="21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  <c r="AU295" s="22"/>
      <c r="AV295" s="22"/>
      <c r="AW295" s="22"/>
      <c r="AX295" s="22"/>
      <c r="AY295" s="22"/>
      <c r="AZ295" s="22"/>
      <c r="BA295" s="22"/>
      <c r="BB295" s="22"/>
      <c r="BC295" s="22"/>
      <c r="BD295" s="22"/>
      <c r="BE295" s="22"/>
      <c r="BF295" s="22"/>
      <c r="BG295" s="22"/>
      <c r="BH295" s="22"/>
      <c r="BI295" s="22"/>
      <c r="BJ295" s="22"/>
      <c r="BK295" s="22"/>
      <c r="BL295" s="22"/>
      <c r="BM295" s="22"/>
      <c r="BN295" s="22"/>
      <c r="BO295" s="22"/>
      <c r="BP295" s="22"/>
      <c r="BQ295" s="22"/>
      <c r="BR295" s="22"/>
      <c r="BS295" s="22"/>
      <c r="BT295" s="22"/>
      <c r="BU295" s="22"/>
      <c r="BV295" s="22"/>
      <c r="BW295" s="22"/>
      <c r="BX295" s="22"/>
      <c r="BY295" s="22"/>
      <c r="BZ295" s="22"/>
      <c r="CA295" s="22"/>
      <c r="CB295" s="22"/>
      <c r="CC295" s="22"/>
      <c r="CD295" s="22"/>
      <c r="CE295" s="22"/>
      <c r="CF295" s="22"/>
      <c r="CG295" s="22"/>
      <c r="CH295" s="22"/>
      <c r="CI295" s="22"/>
      <c r="CJ295" s="22"/>
      <c r="CK295" s="22"/>
      <c r="CL295" s="22"/>
      <c r="CM295" s="22"/>
      <c r="CN295" s="22"/>
      <c r="CO295" s="22"/>
      <c r="CP295" s="22"/>
      <c r="CQ295" s="22"/>
      <c r="CR295" s="22"/>
      <c r="CS295" s="22"/>
      <c r="CT295" s="22"/>
      <c r="CU295" s="22"/>
      <c r="CV295" s="22"/>
      <c r="CW295" s="22"/>
      <c r="CX295" s="22"/>
      <c r="CY295" s="22"/>
      <c r="CZ295" s="22"/>
      <c r="DA295" s="22"/>
      <c r="DB295" s="22"/>
      <c r="DC295" s="22"/>
      <c r="DD295" s="22"/>
      <c r="DE295" s="22"/>
      <c r="DF295" s="22"/>
      <c r="DG295" s="22"/>
      <c r="DH295" s="22"/>
      <c r="DI295" s="22"/>
      <c r="DJ295" s="22"/>
      <c r="DK295" s="22"/>
      <c r="DL295" s="22"/>
    </row>
    <row r="296" spans="1:116" x14ac:dyDescent="0.25">
      <c r="A296" s="21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  <c r="AS296" s="22"/>
      <c r="AT296" s="22"/>
      <c r="AU296" s="22"/>
      <c r="AV296" s="22"/>
      <c r="AW296" s="22"/>
      <c r="AX296" s="22"/>
      <c r="AY296" s="22"/>
      <c r="AZ296" s="22"/>
      <c r="BA296" s="22"/>
      <c r="BB296" s="22"/>
      <c r="BC296" s="22"/>
      <c r="BD296" s="22"/>
      <c r="BE296" s="22"/>
      <c r="BF296" s="22"/>
      <c r="BG296" s="22"/>
      <c r="BH296" s="22"/>
      <c r="BI296" s="22"/>
      <c r="BJ296" s="22"/>
      <c r="BK296" s="22"/>
      <c r="BL296" s="22"/>
      <c r="BM296" s="22"/>
      <c r="BN296" s="22"/>
      <c r="BO296" s="22"/>
      <c r="BP296" s="22"/>
      <c r="BQ296" s="22"/>
      <c r="BR296" s="22"/>
      <c r="BS296" s="22"/>
      <c r="BT296" s="22"/>
      <c r="BU296" s="22"/>
      <c r="BV296" s="22"/>
      <c r="BW296" s="22"/>
      <c r="BX296" s="22"/>
      <c r="BY296" s="22"/>
      <c r="BZ296" s="22"/>
      <c r="CA296" s="22"/>
      <c r="CB296" s="22"/>
      <c r="CC296" s="22"/>
      <c r="CD296" s="22"/>
      <c r="CE296" s="22"/>
      <c r="CF296" s="22"/>
      <c r="CG296" s="22"/>
      <c r="CH296" s="22"/>
      <c r="CI296" s="22"/>
      <c r="CJ296" s="22"/>
      <c r="CK296" s="22"/>
      <c r="CL296" s="22"/>
      <c r="CM296" s="22"/>
      <c r="CN296" s="22"/>
      <c r="CO296" s="22"/>
      <c r="CP296" s="22"/>
      <c r="CQ296" s="22"/>
      <c r="CR296" s="22"/>
      <c r="CS296" s="22"/>
      <c r="CT296" s="22"/>
      <c r="CU296" s="22"/>
      <c r="CV296" s="22"/>
      <c r="CW296" s="22"/>
      <c r="CX296" s="22"/>
      <c r="CY296" s="22"/>
      <c r="CZ296" s="22"/>
      <c r="DA296" s="22"/>
      <c r="DB296" s="22"/>
      <c r="DC296" s="22"/>
      <c r="DD296" s="22"/>
      <c r="DE296" s="22"/>
      <c r="DF296" s="22"/>
      <c r="DG296" s="22"/>
      <c r="DH296" s="22"/>
      <c r="DI296" s="22"/>
      <c r="DJ296" s="22"/>
      <c r="DK296" s="22"/>
      <c r="DL296" s="22"/>
    </row>
    <row r="297" spans="1:116" x14ac:dyDescent="0.25">
      <c r="A297" s="21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  <c r="AU297" s="22"/>
      <c r="AV297" s="22"/>
      <c r="AW297" s="22"/>
      <c r="AX297" s="22"/>
      <c r="AY297" s="22"/>
      <c r="AZ297" s="22"/>
      <c r="BA297" s="22"/>
      <c r="BB297" s="22"/>
      <c r="BC297" s="22"/>
      <c r="BD297" s="22"/>
      <c r="BE297" s="22"/>
      <c r="BF297" s="22"/>
      <c r="BG297" s="22"/>
      <c r="BH297" s="22"/>
      <c r="BI297" s="22"/>
      <c r="BJ297" s="22"/>
      <c r="BK297" s="22"/>
      <c r="BL297" s="22"/>
      <c r="BM297" s="22"/>
      <c r="BN297" s="22"/>
      <c r="BO297" s="22"/>
      <c r="BP297" s="22"/>
      <c r="BQ297" s="22"/>
      <c r="BR297" s="22"/>
      <c r="BS297" s="22"/>
      <c r="BT297" s="22"/>
      <c r="BU297" s="22"/>
      <c r="BV297" s="22"/>
      <c r="BW297" s="22"/>
      <c r="BX297" s="22"/>
      <c r="BY297" s="22"/>
      <c r="BZ297" s="22"/>
      <c r="CA297" s="22"/>
      <c r="CB297" s="22"/>
      <c r="CC297" s="22"/>
      <c r="CD297" s="22"/>
      <c r="CE297" s="22"/>
      <c r="CF297" s="22"/>
      <c r="CG297" s="22"/>
      <c r="CH297" s="22"/>
      <c r="CI297" s="22"/>
      <c r="CJ297" s="22"/>
      <c r="CK297" s="22"/>
      <c r="CL297" s="22"/>
      <c r="CM297" s="22"/>
      <c r="CN297" s="22"/>
      <c r="CO297" s="22"/>
      <c r="CP297" s="22"/>
      <c r="CQ297" s="22"/>
      <c r="CR297" s="22"/>
      <c r="CS297" s="22"/>
      <c r="CT297" s="22"/>
      <c r="CU297" s="22"/>
      <c r="CV297" s="22"/>
      <c r="CW297" s="22"/>
      <c r="CX297" s="22"/>
      <c r="CY297" s="22"/>
      <c r="CZ297" s="22"/>
      <c r="DA297" s="22"/>
      <c r="DB297" s="22"/>
      <c r="DC297" s="22"/>
      <c r="DD297" s="22"/>
      <c r="DE297" s="22"/>
      <c r="DF297" s="22"/>
      <c r="DG297" s="22"/>
      <c r="DH297" s="22"/>
      <c r="DI297" s="22"/>
      <c r="DJ297" s="22"/>
      <c r="DK297" s="22"/>
      <c r="DL297" s="22"/>
    </row>
    <row r="298" spans="1:116" x14ac:dyDescent="0.25">
      <c r="A298" s="21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  <c r="AU298" s="22"/>
      <c r="AV298" s="22"/>
      <c r="AW298" s="22"/>
      <c r="AX298" s="22"/>
      <c r="AY298" s="22"/>
      <c r="AZ298" s="22"/>
      <c r="BA298" s="22"/>
      <c r="BB298" s="22"/>
      <c r="BC298" s="22"/>
      <c r="BD298" s="22"/>
      <c r="BE298" s="22"/>
      <c r="BF298" s="22"/>
      <c r="BG298" s="22"/>
      <c r="BH298" s="22"/>
      <c r="BI298" s="22"/>
      <c r="BJ298" s="22"/>
      <c r="BK298" s="22"/>
      <c r="BL298" s="22"/>
      <c r="BM298" s="22"/>
      <c r="BN298" s="22"/>
      <c r="BO298" s="22"/>
      <c r="BP298" s="22"/>
      <c r="BQ298" s="22"/>
      <c r="BR298" s="22"/>
      <c r="BS298" s="22"/>
      <c r="BT298" s="22"/>
      <c r="BU298" s="22"/>
      <c r="BV298" s="22"/>
      <c r="BW298" s="22"/>
      <c r="BX298" s="22"/>
      <c r="BY298" s="22"/>
      <c r="BZ298" s="22"/>
      <c r="CA298" s="22"/>
      <c r="CB298" s="22"/>
      <c r="CC298" s="22"/>
      <c r="CD298" s="22"/>
      <c r="CE298" s="22"/>
      <c r="CF298" s="22"/>
      <c r="CG298" s="22"/>
      <c r="CH298" s="22"/>
      <c r="CI298" s="22"/>
      <c r="CJ298" s="22"/>
      <c r="CK298" s="22"/>
      <c r="CL298" s="22"/>
      <c r="CM298" s="22"/>
      <c r="CN298" s="22"/>
      <c r="CO298" s="22"/>
      <c r="CP298" s="22"/>
      <c r="CQ298" s="22"/>
      <c r="CR298" s="22"/>
      <c r="CS298" s="22"/>
      <c r="CT298" s="22"/>
      <c r="CU298" s="22"/>
      <c r="CV298" s="22"/>
      <c r="CW298" s="22"/>
      <c r="CX298" s="22"/>
      <c r="CY298" s="22"/>
      <c r="CZ298" s="22"/>
      <c r="DA298" s="22"/>
      <c r="DB298" s="22"/>
      <c r="DC298" s="22"/>
      <c r="DD298" s="22"/>
      <c r="DE298" s="22"/>
      <c r="DF298" s="22"/>
      <c r="DG298" s="22"/>
      <c r="DH298" s="22"/>
      <c r="DI298" s="22"/>
      <c r="DJ298" s="22"/>
      <c r="DK298" s="22"/>
      <c r="DL298" s="22"/>
    </row>
    <row r="299" spans="1:116" x14ac:dyDescent="0.25">
      <c r="A299" s="21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  <c r="AU299" s="22"/>
      <c r="AV299" s="22"/>
      <c r="AW299" s="22"/>
      <c r="AX299" s="22"/>
      <c r="AY299" s="22"/>
      <c r="AZ299" s="22"/>
      <c r="BA299" s="22"/>
      <c r="BB299" s="22"/>
      <c r="BC299" s="22"/>
      <c r="BD299" s="22"/>
      <c r="BE299" s="22"/>
      <c r="BF299" s="22"/>
      <c r="BG299" s="22"/>
      <c r="BH299" s="22"/>
      <c r="BI299" s="22"/>
      <c r="BJ299" s="22"/>
      <c r="BK299" s="22"/>
      <c r="BL299" s="22"/>
      <c r="BM299" s="22"/>
      <c r="BN299" s="22"/>
      <c r="BO299" s="22"/>
      <c r="BP299" s="22"/>
      <c r="BQ299" s="22"/>
      <c r="BR299" s="22"/>
      <c r="BS299" s="22"/>
      <c r="BT299" s="22"/>
      <c r="BU299" s="22"/>
      <c r="BV299" s="22"/>
      <c r="BW299" s="22"/>
      <c r="BX299" s="22"/>
      <c r="BY299" s="22"/>
      <c r="BZ299" s="22"/>
      <c r="CA299" s="22"/>
      <c r="CB299" s="22"/>
      <c r="CC299" s="22"/>
      <c r="CD299" s="22"/>
      <c r="CE299" s="22"/>
      <c r="CF299" s="22"/>
      <c r="CG299" s="22"/>
      <c r="CH299" s="22"/>
      <c r="CI299" s="22"/>
      <c r="CJ299" s="22"/>
      <c r="CK299" s="22"/>
      <c r="CL299" s="22"/>
      <c r="CM299" s="22"/>
      <c r="CN299" s="22"/>
      <c r="CO299" s="22"/>
      <c r="CP299" s="22"/>
      <c r="CQ299" s="22"/>
      <c r="CR299" s="22"/>
      <c r="CS299" s="22"/>
      <c r="CT299" s="22"/>
      <c r="CU299" s="22"/>
      <c r="CV299" s="22"/>
      <c r="CW299" s="22"/>
      <c r="CX299" s="22"/>
      <c r="CY299" s="22"/>
      <c r="CZ299" s="22"/>
      <c r="DA299" s="22"/>
      <c r="DB299" s="22"/>
      <c r="DC299" s="22"/>
      <c r="DD299" s="22"/>
      <c r="DE299" s="22"/>
      <c r="DF299" s="22"/>
      <c r="DG299" s="22"/>
      <c r="DH299" s="22"/>
      <c r="DI299" s="22"/>
      <c r="DJ299" s="22"/>
      <c r="DK299" s="22"/>
      <c r="DL299" s="22"/>
    </row>
    <row r="300" spans="1:116" x14ac:dyDescent="0.25">
      <c r="A300" s="21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  <c r="AU300" s="22"/>
      <c r="AV300" s="22"/>
      <c r="AW300" s="22"/>
      <c r="AX300" s="22"/>
      <c r="AY300" s="22"/>
      <c r="AZ300" s="22"/>
      <c r="BA300" s="22"/>
      <c r="BB300" s="22"/>
      <c r="BC300" s="22"/>
      <c r="BD300" s="22"/>
      <c r="BE300" s="22"/>
      <c r="BF300" s="22"/>
      <c r="BG300" s="22"/>
      <c r="BH300" s="22"/>
      <c r="BI300" s="22"/>
      <c r="BJ300" s="22"/>
      <c r="BK300" s="22"/>
      <c r="BL300" s="22"/>
      <c r="BM300" s="22"/>
      <c r="BN300" s="22"/>
      <c r="BO300" s="22"/>
      <c r="BP300" s="22"/>
      <c r="BQ300" s="22"/>
      <c r="BR300" s="22"/>
      <c r="BS300" s="22"/>
      <c r="BT300" s="22"/>
      <c r="BU300" s="22"/>
      <c r="BV300" s="22"/>
      <c r="BW300" s="22"/>
      <c r="BX300" s="22"/>
      <c r="BY300" s="22"/>
      <c r="BZ300" s="22"/>
      <c r="CA300" s="22"/>
      <c r="CB300" s="22"/>
      <c r="CC300" s="22"/>
      <c r="CD300" s="22"/>
      <c r="CE300" s="22"/>
      <c r="CF300" s="22"/>
      <c r="CG300" s="22"/>
      <c r="CH300" s="22"/>
      <c r="CI300" s="22"/>
      <c r="CJ300" s="22"/>
      <c r="CK300" s="22"/>
      <c r="CL300" s="22"/>
      <c r="CM300" s="22"/>
      <c r="CN300" s="22"/>
      <c r="CO300" s="22"/>
      <c r="CP300" s="22"/>
      <c r="CQ300" s="22"/>
      <c r="CR300" s="22"/>
      <c r="CS300" s="22"/>
      <c r="CT300" s="22"/>
      <c r="CU300" s="22"/>
      <c r="CV300" s="22"/>
      <c r="CW300" s="22"/>
      <c r="CX300" s="22"/>
      <c r="CY300" s="22"/>
      <c r="CZ300" s="22"/>
      <c r="DA300" s="22"/>
      <c r="DB300" s="22"/>
      <c r="DC300" s="22"/>
      <c r="DD300" s="22"/>
      <c r="DE300" s="22"/>
      <c r="DF300" s="22"/>
      <c r="DG300" s="22"/>
      <c r="DH300" s="22"/>
      <c r="DI300" s="22"/>
      <c r="DJ300" s="22"/>
      <c r="DK300" s="22"/>
      <c r="DL300" s="22"/>
    </row>
    <row r="301" spans="1:116" x14ac:dyDescent="0.25">
      <c r="A301" s="21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  <c r="AU301" s="22"/>
      <c r="AV301" s="22"/>
      <c r="AW301" s="22"/>
      <c r="AX301" s="22"/>
      <c r="AY301" s="22"/>
      <c r="AZ301" s="22"/>
      <c r="BA301" s="22"/>
      <c r="BB301" s="22"/>
      <c r="BC301" s="22"/>
      <c r="BD301" s="22"/>
      <c r="BE301" s="22"/>
      <c r="BF301" s="22"/>
      <c r="BG301" s="22"/>
      <c r="BH301" s="22"/>
      <c r="BI301" s="22"/>
      <c r="BJ301" s="22"/>
      <c r="BK301" s="22"/>
      <c r="BL301" s="22"/>
      <c r="BM301" s="22"/>
      <c r="BN301" s="22"/>
      <c r="BO301" s="22"/>
      <c r="BP301" s="22"/>
      <c r="BQ301" s="22"/>
      <c r="BR301" s="22"/>
      <c r="BS301" s="22"/>
      <c r="BT301" s="22"/>
      <c r="BU301" s="22"/>
      <c r="BV301" s="22"/>
      <c r="BW301" s="22"/>
      <c r="BX301" s="22"/>
      <c r="BY301" s="22"/>
      <c r="BZ301" s="22"/>
      <c r="CA301" s="22"/>
      <c r="CB301" s="22"/>
      <c r="CC301" s="22"/>
      <c r="CD301" s="22"/>
      <c r="CE301" s="22"/>
      <c r="CF301" s="22"/>
      <c r="CG301" s="22"/>
      <c r="CH301" s="22"/>
      <c r="CI301" s="22"/>
      <c r="CJ301" s="22"/>
      <c r="CK301" s="22"/>
      <c r="CL301" s="22"/>
      <c r="CM301" s="22"/>
      <c r="CN301" s="22"/>
      <c r="CO301" s="22"/>
      <c r="CP301" s="22"/>
      <c r="CQ301" s="22"/>
      <c r="CR301" s="22"/>
      <c r="CS301" s="22"/>
      <c r="CT301" s="22"/>
      <c r="CU301" s="22"/>
      <c r="CV301" s="22"/>
      <c r="CW301" s="22"/>
      <c r="CX301" s="22"/>
      <c r="CY301" s="22"/>
      <c r="CZ301" s="22"/>
      <c r="DA301" s="22"/>
      <c r="DB301" s="22"/>
      <c r="DC301" s="22"/>
      <c r="DD301" s="22"/>
      <c r="DE301" s="22"/>
      <c r="DF301" s="22"/>
      <c r="DG301" s="22"/>
      <c r="DH301" s="22"/>
      <c r="DI301" s="22"/>
      <c r="DJ301" s="22"/>
      <c r="DK301" s="22"/>
      <c r="DL301" s="22"/>
    </row>
    <row r="302" spans="1:116" x14ac:dyDescent="0.25">
      <c r="A302" s="21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  <c r="AU302" s="22"/>
      <c r="AV302" s="22"/>
      <c r="AW302" s="22"/>
      <c r="AX302" s="22"/>
      <c r="AY302" s="22"/>
      <c r="AZ302" s="22"/>
      <c r="BA302" s="22"/>
      <c r="BB302" s="22"/>
      <c r="BC302" s="22"/>
      <c r="BD302" s="22"/>
      <c r="BE302" s="22"/>
      <c r="BF302" s="22"/>
      <c r="BG302" s="22"/>
      <c r="BH302" s="22"/>
      <c r="BI302" s="22"/>
      <c r="BJ302" s="22"/>
      <c r="BK302" s="22"/>
      <c r="BL302" s="22"/>
      <c r="BM302" s="22"/>
      <c r="BN302" s="22"/>
      <c r="BO302" s="22"/>
      <c r="BP302" s="22"/>
      <c r="BQ302" s="22"/>
      <c r="BR302" s="22"/>
      <c r="BS302" s="22"/>
      <c r="BT302" s="22"/>
      <c r="BU302" s="22"/>
      <c r="BV302" s="22"/>
      <c r="BW302" s="22"/>
      <c r="BX302" s="22"/>
      <c r="BY302" s="22"/>
      <c r="BZ302" s="22"/>
      <c r="CA302" s="22"/>
      <c r="CB302" s="22"/>
      <c r="CC302" s="22"/>
      <c r="CD302" s="22"/>
      <c r="CE302" s="22"/>
      <c r="CF302" s="22"/>
      <c r="CG302" s="22"/>
      <c r="CH302" s="22"/>
      <c r="CI302" s="22"/>
      <c r="CJ302" s="22"/>
      <c r="CK302" s="22"/>
      <c r="CL302" s="22"/>
      <c r="CM302" s="22"/>
      <c r="CN302" s="22"/>
      <c r="CO302" s="22"/>
      <c r="CP302" s="22"/>
      <c r="CQ302" s="22"/>
      <c r="CR302" s="22"/>
      <c r="CS302" s="22"/>
      <c r="CT302" s="22"/>
      <c r="CU302" s="22"/>
      <c r="CV302" s="22"/>
      <c r="CW302" s="22"/>
      <c r="CX302" s="22"/>
      <c r="CY302" s="22"/>
      <c r="CZ302" s="22"/>
      <c r="DA302" s="22"/>
      <c r="DB302" s="22"/>
      <c r="DC302" s="22"/>
      <c r="DD302" s="22"/>
      <c r="DE302" s="22"/>
      <c r="DF302" s="22"/>
      <c r="DG302" s="22"/>
      <c r="DH302" s="22"/>
      <c r="DI302" s="22"/>
      <c r="DJ302" s="22"/>
      <c r="DK302" s="22"/>
      <c r="DL302" s="22"/>
    </row>
    <row r="303" spans="1:116" x14ac:dyDescent="0.25">
      <c r="A303" s="21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  <c r="AS303" s="22"/>
      <c r="AT303" s="22"/>
      <c r="AU303" s="22"/>
      <c r="AV303" s="22"/>
      <c r="AW303" s="22"/>
      <c r="AX303" s="22"/>
      <c r="AY303" s="22"/>
      <c r="AZ303" s="22"/>
      <c r="BA303" s="22"/>
      <c r="BB303" s="22"/>
      <c r="BC303" s="22"/>
      <c r="BD303" s="22"/>
      <c r="BE303" s="22"/>
      <c r="BF303" s="22"/>
      <c r="BG303" s="22"/>
      <c r="BH303" s="22"/>
      <c r="BI303" s="22"/>
      <c r="BJ303" s="22"/>
      <c r="BK303" s="22"/>
      <c r="BL303" s="22"/>
      <c r="BM303" s="22"/>
      <c r="BN303" s="22"/>
      <c r="BO303" s="22"/>
      <c r="BP303" s="22"/>
      <c r="BQ303" s="22"/>
      <c r="BR303" s="22"/>
      <c r="BS303" s="22"/>
      <c r="BT303" s="22"/>
      <c r="BU303" s="22"/>
      <c r="BV303" s="22"/>
      <c r="BW303" s="22"/>
      <c r="BX303" s="22"/>
      <c r="BY303" s="22"/>
      <c r="BZ303" s="22"/>
      <c r="CA303" s="22"/>
      <c r="CB303" s="22"/>
      <c r="CC303" s="22"/>
      <c r="CD303" s="22"/>
      <c r="CE303" s="22"/>
      <c r="CF303" s="22"/>
      <c r="CG303" s="22"/>
      <c r="CH303" s="22"/>
      <c r="CI303" s="22"/>
      <c r="CJ303" s="22"/>
      <c r="CK303" s="22"/>
      <c r="CL303" s="22"/>
      <c r="CM303" s="22"/>
      <c r="CN303" s="22"/>
      <c r="CO303" s="22"/>
      <c r="CP303" s="22"/>
      <c r="CQ303" s="22"/>
      <c r="CR303" s="22"/>
      <c r="CS303" s="22"/>
      <c r="CT303" s="22"/>
      <c r="CU303" s="22"/>
      <c r="CV303" s="22"/>
      <c r="CW303" s="22"/>
      <c r="CX303" s="22"/>
      <c r="CY303" s="22"/>
      <c r="CZ303" s="22"/>
      <c r="DA303" s="22"/>
      <c r="DB303" s="22"/>
      <c r="DC303" s="22"/>
      <c r="DD303" s="22"/>
      <c r="DE303" s="22"/>
      <c r="DF303" s="22"/>
      <c r="DG303" s="22"/>
      <c r="DH303" s="22"/>
      <c r="DI303" s="22"/>
      <c r="DJ303" s="22"/>
      <c r="DK303" s="22"/>
      <c r="DL303" s="22"/>
    </row>
    <row r="304" spans="1:116" x14ac:dyDescent="0.25">
      <c r="A304" s="21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  <c r="AU304" s="22"/>
      <c r="AV304" s="22"/>
      <c r="AW304" s="22"/>
      <c r="AX304" s="22"/>
      <c r="AY304" s="22"/>
      <c r="AZ304" s="22"/>
      <c r="BA304" s="22"/>
      <c r="BB304" s="22"/>
      <c r="BC304" s="22"/>
      <c r="BD304" s="22"/>
      <c r="BE304" s="22"/>
      <c r="BF304" s="22"/>
      <c r="BG304" s="22"/>
      <c r="BH304" s="22"/>
      <c r="BI304" s="22"/>
      <c r="BJ304" s="22"/>
      <c r="BK304" s="22"/>
      <c r="BL304" s="22"/>
      <c r="BM304" s="22"/>
      <c r="BN304" s="22"/>
      <c r="BO304" s="22"/>
      <c r="BP304" s="22"/>
      <c r="BQ304" s="22"/>
      <c r="BR304" s="22"/>
      <c r="BS304" s="22"/>
      <c r="BT304" s="22"/>
      <c r="BU304" s="22"/>
      <c r="BV304" s="22"/>
      <c r="BW304" s="22"/>
      <c r="BX304" s="22"/>
      <c r="BY304" s="22"/>
      <c r="BZ304" s="22"/>
      <c r="CA304" s="22"/>
      <c r="CB304" s="22"/>
      <c r="CC304" s="22"/>
      <c r="CD304" s="22"/>
      <c r="CE304" s="22"/>
      <c r="CF304" s="22"/>
      <c r="CG304" s="22"/>
      <c r="CH304" s="22"/>
      <c r="CI304" s="22"/>
      <c r="CJ304" s="22"/>
      <c r="CK304" s="22"/>
      <c r="CL304" s="22"/>
      <c r="CM304" s="22"/>
      <c r="CN304" s="22"/>
      <c r="CO304" s="22"/>
      <c r="CP304" s="22"/>
      <c r="CQ304" s="22"/>
      <c r="CR304" s="22"/>
      <c r="CS304" s="22"/>
      <c r="CT304" s="22"/>
      <c r="CU304" s="22"/>
      <c r="CV304" s="22"/>
      <c r="CW304" s="22"/>
      <c r="CX304" s="22"/>
      <c r="CY304" s="22"/>
      <c r="CZ304" s="22"/>
      <c r="DA304" s="22"/>
      <c r="DB304" s="22"/>
      <c r="DC304" s="22"/>
      <c r="DD304" s="22"/>
      <c r="DE304" s="22"/>
      <c r="DF304" s="22"/>
      <c r="DG304" s="22"/>
      <c r="DH304" s="22"/>
      <c r="DI304" s="22"/>
      <c r="DJ304" s="22"/>
      <c r="DK304" s="22"/>
      <c r="DL304" s="22"/>
    </row>
    <row r="305" spans="1:116" x14ac:dyDescent="0.25">
      <c r="A305" s="21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  <c r="AS305" s="22"/>
      <c r="AT305" s="22"/>
      <c r="AU305" s="22"/>
      <c r="AV305" s="22"/>
      <c r="AW305" s="22"/>
      <c r="AX305" s="22"/>
      <c r="AY305" s="22"/>
      <c r="AZ305" s="22"/>
      <c r="BA305" s="22"/>
      <c r="BB305" s="22"/>
      <c r="BC305" s="22"/>
      <c r="BD305" s="22"/>
      <c r="BE305" s="22"/>
      <c r="BF305" s="22"/>
      <c r="BG305" s="22"/>
      <c r="BH305" s="22"/>
      <c r="BI305" s="22"/>
      <c r="BJ305" s="22"/>
      <c r="BK305" s="22"/>
      <c r="BL305" s="22"/>
      <c r="BM305" s="22"/>
      <c r="BN305" s="22"/>
      <c r="BO305" s="22"/>
      <c r="BP305" s="22"/>
      <c r="BQ305" s="22"/>
      <c r="BR305" s="22"/>
      <c r="BS305" s="22"/>
      <c r="BT305" s="22"/>
      <c r="BU305" s="22"/>
      <c r="BV305" s="22"/>
      <c r="BW305" s="22"/>
      <c r="BX305" s="22"/>
      <c r="BY305" s="22"/>
      <c r="BZ305" s="22"/>
      <c r="CA305" s="22"/>
      <c r="CB305" s="22"/>
      <c r="CC305" s="22"/>
      <c r="CD305" s="22"/>
      <c r="CE305" s="22"/>
      <c r="CF305" s="22"/>
      <c r="CG305" s="22"/>
      <c r="CH305" s="22"/>
      <c r="CI305" s="22"/>
      <c r="CJ305" s="22"/>
      <c r="CK305" s="22"/>
      <c r="CL305" s="22"/>
      <c r="CM305" s="22"/>
      <c r="CN305" s="22"/>
      <c r="CO305" s="22"/>
      <c r="CP305" s="22"/>
      <c r="CQ305" s="22"/>
      <c r="CR305" s="22"/>
      <c r="CS305" s="22"/>
      <c r="CT305" s="22"/>
      <c r="CU305" s="22"/>
      <c r="CV305" s="22"/>
      <c r="CW305" s="22"/>
      <c r="CX305" s="22"/>
      <c r="CY305" s="22"/>
      <c r="CZ305" s="22"/>
      <c r="DA305" s="22"/>
      <c r="DB305" s="22"/>
      <c r="DC305" s="22"/>
      <c r="DD305" s="22"/>
      <c r="DE305" s="22"/>
      <c r="DF305" s="22"/>
      <c r="DG305" s="22"/>
      <c r="DH305" s="22"/>
      <c r="DI305" s="22"/>
      <c r="DJ305" s="22"/>
      <c r="DK305" s="22"/>
      <c r="DL305" s="22"/>
    </row>
    <row r="306" spans="1:116" x14ac:dyDescent="0.25">
      <c r="A306" s="21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  <c r="AS306" s="22"/>
      <c r="AT306" s="22"/>
      <c r="AU306" s="22"/>
      <c r="AV306" s="22"/>
      <c r="AW306" s="22"/>
      <c r="AX306" s="22"/>
      <c r="AY306" s="22"/>
      <c r="AZ306" s="22"/>
      <c r="BA306" s="22"/>
      <c r="BB306" s="22"/>
      <c r="BC306" s="22"/>
      <c r="BD306" s="22"/>
      <c r="BE306" s="22"/>
      <c r="BF306" s="22"/>
      <c r="BG306" s="22"/>
      <c r="BH306" s="22"/>
      <c r="BI306" s="22"/>
      <c r="BJ306" s="22"/>
      <c r="BK306" s="22"/>
      <c r="BL306" s="22"/>
      <c r="BM306" s="22"/>
      <c r="BN306" s="22"/>
      <c r="BO306" s="22"/>
      <c r="BP306" s="22"/>
      <c r="BQ306" s="22"/>
      <c r="BR306" s="22"/>
      <c r="BS306" s="22"/>
      <c r="BT306" s="22"/>
      <c r="BU306" s="22"/>
      <c r="BV306" s="22"/>
      <c r="BW306" s="22"/>
      <c r="BX306" s="22"/>
      <c r="BY306" s="22"/>
      <c r="BZ306" s="22"/>
      <c r="CA306" s="22"/>
      <c r="CB306" s="22"/>
      <c r="CC306" s="22"/>
      <c r="CD306" s="22"/>
      <c r="CE306" s="22"/>
      <c r="CF306" s="22"/>
      <c r="CG306" s="22"/>
      <c r="CH306" s="22"/>
      <c r="CI306" s="22"/>
      <c r="CJ306" s="22"/>
      <c r="CK306" s="22"/>
      <c r="CL306" s="22"/>
      <c r="CM306" s="22"/>
      <c r="CN306" s="22"/>
      <c r="CO306" s="22"/>
      <c r="CP306" s="22"/>
      <c r="CQ306" s="22"/>
      <c r="CR306" s="22"/>
      <c r="CS306" s="22"/>
      <c r="CT306" s="22"/>
      <c r="CU306" s="22"/>
      <c r="CV306" s="22"/>
      <c r="CW306" s="22"/>
      <c r="CX306" s="22"/>
      <c r="CY306" s="22"/>
      <c r="CZ306" s="22"/>
      <c r="DA306" s="22"/>
      <c r="DB306" s="22"/>
      <c r="DC306" s="22"/>
      <c r="DD306" s="22"/>
      <c r="DE306" s="22"/>
      <c r="DF306" s="22"/>
      <c r="DG306" s="22"/>
      <c r="DH306" s="22"/>
      <c r="DI306" s="22"/>
      <c r="DJ306" s="22"/>
      <c r="DK306" s="22"/>
      <c r="DL306" s="22"/>
    </row>
    <row r="307" spans="1:116" x14ac:dyDescent="0.25">
      <c r="A307" s="21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  <c r="AU307" s="22"/>
      <c r="AV307" s="22"/>
      <c r="AW307" s="22"/>
      <c r="AX307" s="22"/>
      <c r="AY307" s="22"/>
      <c r="AZ307" s="22"/>
      <c r="BA307" s="22"/>
      <c r="BB307" s="22"/>
      <c r="BC307" s="22"/>
      <c r="BD307" s="22"/>
      <c r="BE307" s="22"/>
      <c r="BF307" s="22"/>
      <c r="BG307" s="22"/>
      <c r="BH307" s="22"/>
      <c r="BI307" s="22"/>
      <c r="BJ307" s="22"/>
      <c r="BK307" s="22"/>
      <c r="BL307" s="22"/>
      <c r="BM307" s="22"/>
      <c r="BN307" s="22"/>
      <c r="BO307" s="22"/>
      <c r="BP307" s="22"/>
      <c r="BQ307" s="22"/>
      <c r="BR307" s="22"/>
      <c r="BS307" s="22"/>
      <c r="BT307" s="22"/>
      <c r="BU307" s="22"/>
      <c r="BV307" s="22"/>
      <c r="BW307" s="22"/>
      <c r="BX307" s="22"/>
      <c r="BY307" s="22"/>
      <c r="BZ307" s="22"/>
      <c r="CA307" s="22"/>
      <c r="CB307" s="22"/>
      <c r="CC307" s="22"/>
      <c r="CD307" s="22"/>
      <c r="CE307" s="22"/>
      <c r="CF307" s="22"/>
      <c r="CG307" s="22"/>
      <c r="CH307" s="22"/>
      <c r="CI307" s="22"/>
      <c r="CJ307" s="22"/>
      <c r="CK307" s="22"/>
      <c r="CL307" s="22"/>
      <c r="CM307" s="22"/>
      <c r="CN307" s="22"/>
      <c r="CO307" s="22"/>
      <c r="CP307" s="22"/>
      <c r="CQ307" s="22"/>
      <c r="CR307" s="22"/>
      <c r="CS307" s="22"/>
      <c r="CT307" s="22"/>
      <c r="CU307" s="22"/>
      <c r="CV307" s="22"/>
      <c r="CW307" s="22"/>
      <c r="CX307" s="22"/>
      <c r="CY307" s="22"/>
      <c r="CZ307" s="22"/>
      <c r="DA307" s="22"/>
      <c r="DB307" s="22"/>
      <c r="DC307" s="22"/>
      <c r="DD307" s="22"/>
      <c r="DE307" s="22"/>
      <c r="DF307" s="22"/>
      <c r="DG307" s="22"/>
      <c r="DH307" s="22"/>
      <c r="DI307" s="22"/>
      <c r="DJ307" s="22"/>
      <c r="DK307" s="22"/>
      <c r="DL307" s="22"/>
    </row>
    <row r="308" spans="1:116" x14ac:dyDescent="0.25">
      <c r="A308" s="21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  <c r="AU308" s="22"/>
      <c r="AV308" s="22"/>
      <c r="AW308" s="22"/>
      <c r="AX308" s="22"/>
      <c r="AY308" s="22"/>
      <c r="AZ308" s="22"/>
      <c r="BA308" s="22"/>
      <c r="BB308" s="22"/>
      <c r="BC308" s="22"/>
      <c r="BD308" s="22"/>
      <c r="BE308" s="22"/>
      <c r="BF308" s="22"/>
      <c r="BG308" s="22"/>
      <c r="BH308" s="22"/>
      <c r="BI308" s="22"/>
      <c r="BJ308" s="22"/>
      <c r="BK308" s="22"/>
      <c r="BL308" s="22"/>
      <c r="BM308" s="22"/>
      <c r="BN308" s="22"/>
      <c r="BO308" s="22"/>
      <c r="BP308" s="22"/>
      <c r="BQ308" s="22"/>
      <c r="BR308" s="22"/>
      <c r="BS308" s="22"/>
      <c r="BT308" s="22"/>
      <c r="BU308" s="22"/>
      <c r="BV308" s="22"/>
      <c r="BW308" s="22"/>
      <c r="BX308" s="22"/>
      <c r="BY308" s="22"/>
      <c r="BZ308" s="22"/>
      <c r="CA308" s="22"/>
      <c r="CB308" s="22"/>
      <c r="CC308" s="22"/>
      <c r="CD308" s="22"/>
      <c r="CE308" s="22"/>
      <c r="CF308" s="22"/>
      <c r="CG308" s="22"/>
      <c r="CH308" s="22"/>
      <c r="CI308" s="22"/>
      <c r="CJ308" s="22"/>
      <c r="CK308" s="22"/>
      <c r="CL308" s="22"/>
      <c r="CM308" s="22"/>
      <c r="CN308" s="22"/>
      <c r="CO308" s="22"/>
      <c r="CP308" s="22"/>
      <c r="CQ308" s="22"/>
      <c r="CR308" s="22"/>
      <c r="CS308" s="22"/>
      <c r="CT308" s="22"/>
      <c r="CU308" s="22"/>
      <c r="CV308" s="22"/>
      <c r="CW308" s="22"/>
      <c r="CX308" s="22"/>
      <c r="CY308" s="22"/>
      <c r="CZ308" s="22"/>
      <c r="DA308" s="22"/>
      <c r="DB308" s="22"/>
      <c r="DC308" s="22"/>
      <c r="DD308" s="22"/>
      <c r="DE308" s="22"/>
      <c r="DF308" s="22"/>
      <c r="DG308" s="22"/>
      <c r="DH308" s="22"/>
      <c r="DI308" s="22"/>
      <c r="DJ308" s="22"/>
      <c r="DK308" s="22"/>
      <c r="DL308" s="22"/>
    </row>
    <row r="309" spans="1:116" x14ac:dyDescent="0.25">
      <c r="A309" s="21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  <c r="AS309" s="22"/>
      <c r="AT309" s="22"/>
      <c r="AU309" s="22"/>
      <c r="AV309" s="22"/>
      <c r="AW309" s="22"/>
      <c r="AX309" s="22"/>
      <c r="AY309" s="22"/>
      <c r="AZ309" s="22"/>
      <c r="BA309" s="22"/>
      <c r="BB309" s="22"/>
      <c r="BC309" s="22"/>
      <c r="BD309" s="22"/>
      <c r="BE309" s="22"/>
      <c r="BF309" s="22"/>
      <c r="BG309" s="22"/>
      <c r="BH309" s="22"/>
      <c r="BI309" s="22"/>
      <c r="BJ309" s="22"/>
      <c r="BK309" s="22"/>
      <c r="BL309" s="22"/>
      <c r="BM309" s="22"/>
      <c r="BN309" s="22"/>
      <c r="BO309" s="22"/>
      <c r="BP309" s="22"/>
      <c r="BQ309" s="22"/>
      <c r="BR309" s="22"/>
      <c r="BS309" s="22"/>
      <c r="BT309" s="22"/>
      <c r="BU309" s="22"/>
      <c r="BV309" s="22"/>
      <c r="BW309" s="22"/>
      <c r="BX309" s="22"/>
      <c r="BY309" s="22"/>
      <c r="BZ309" s="22"/>
      <c r="CA309" s="22"/>
      <c r="CB309" s="22"/>
      <c r="CC309" s="22"/>
      <c r="CD309" s="22"/>
      <c r="CE309" s="22"/>
      <c r="CF309" s="22"/>
      <c r="CG309" s="22"/>
      <c r="CH309" s="22"/>
      <c r="CI309" s="22"/>
      <c r="CJ309" s="22"/>
      <c r="CK309" s="22"/>
      <c r="CL309" s="22"/>
      <c r="CM309" s="22"/>
      <c r="CN309" s="22"/>
      <c r="CO309" s="22"/>
      <c r="CP309" s="22"/>
      <c r="CQ309" s="22"/>
      <c r="CR309" s="22"/>
      <c r="CS309" s="22"/>
      <c r="CT309" s="22"/>
      <c r="CU309" s="22"/>
      <c r="CV309" s="22"/>
      <c r="CW309" s="22"/>
      <c r="CX309" s="22"/>
      <c r="CY309" s="22"/>
      <c r="CZ309" s="22"/>
      <c r="DA309" s="22"/>
      <c r="DB309" s="22"/>
      <c r="DC309" s="22"/>
      <c r="DD309" s="22"/>
      <c r="DE309" s="22"/>
      <c r="DF309" s="22"/>
      <c r="DG309" s="22"/>
      <c r="DH309" s="22"/>
      <c r="DI309" s="22"/>
      <c r="DJ309" s="22"/>
      <c r="DK309" s="22"/>
      <c r="DL309" s="22"/>
    </row>
    <row r="310" spans="1:116" x14ac:dyDescent="0.25">
      <c r="A310" s="21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  <c r="AU310" s="22"/>
      <c r="AV310" s="22"/>
      <c r="AW310" s="22"/>
      <c r="AX310" s="22"/>
      <c r="AY310" s="22"/>
      <c r="AZ310" s="22"/>
      <c r="BA310" s="22"/>
      <c r="BB310" s="22"/>
      <c r="BC310" s="22"/>
      <c r="BD310" s="22"/>
      <c r="BE310" s="22"/>
      <c r="BF310" s="22"/>
      <c r="BG310" s="22"/>
      <c r="BH310" s="22"/>
      <c r="BI310" s="22"/>
      <c r="BJ310" s="22"/>
      <c r="BK310" s="22"/>
      <c r="BL310" s="22"/>
      <c r="BM310" s="22"/>
      <c r="BN310" s="22"/>
      <c r="BO310" s="22"/>
      <c r="BP310" s="22"/>
      <c r="BQ310" s="22"/>
      <c r="BR310" s="22"/>
      <c r="BS310" s="22"/>
      <c r="BT310" s="22"/>
      <c r="BU310" s="22"/>
      <c r="BV310" s="22"/>
      <c r="BW310" s="22"/>
      <c r="BX310" s="22"/>
      <c r="BY310" s="22"/>
      <c r="BZ310" s="22"/>
      <c r="CA310" s="22"/>
      <c r="CB310" s="22"/>
      <c r="CC310" s="22"/>
      <c r="CD310" s="22"/>
      <c r="CE310" s="22"/>
      <c r="CF310" s="22"/>
      <c r="CG310" s="22"/>
      <c r="CH310" s="22"/>
      <c r="CI310" s="22"/>
      <c r="CJ310" s="22"/>
      <c r="CK310" s="22"/>
      <c r="CL310" s="22"/>
      <c r="CM310" s="22"/>
      <c r="CN310" s="22"/>
      <c r="CO310" s="22"/>
      <c r="CP310" s="22"/>
      <c r="CQ310" s="22"/>
      <c r="CR310" s="22"/>
      <c r="CS310" s="22"/>
      <c r="CT310" s="22"/>
      <c r="CU310" s="22"/>
      <c r="CV310" s="22"/>
      <c r="CW310" s="22"/>
      <c r="CX310" s="22"/>
      <c r="CY310" s="22"/>
      <c r="CZ310" s="22"/>
      <c r="DA310" s="22"/>
      <c r="DB310" s="22"/>
      <c r="DC310" s="22"/>
      <c r="DD310" s="22"/>
      <c r="DE310" s="22"/>
      <c r="DF310" s="22"/>
      <c r="DG310" s="22"/>
      <c r="DH310" s="22"/>
      <c r="DI310" s="22"/>
      <c r="DJ310" s="22"/>
      <c r="DK310" s="22"/>
      <c r="DL310" s="22"/>
    </row>
    <row r="311" spans="1:116" x14ac:dyDescent="0.25">
      <c r="A311" s="21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  <c r="AU311" s="22"/>
      <c r="AV311" s="22"/>
      <c r="AW311" s="22"/>
      <c r="AX311" s="22"/>
      <c r="AY311" s="22"/>
      <c r="AZ311" s="22"/>
      <c r="BA311" s="22"/>
      <c r="BB311" s="22"/>
      <c r="BC311" s="22"/>
      <c r="BD311" s="22"/>
      <c r="BE311" s="22"/>
      <c r="BF311" s="22"/>
      <c r="BG311" s="22"/>
      <c r="BH311" s="22"/>
      <c r="BI311" s="22"/>
      <c r="BJ311" s="22"/>
      <c r="BK311" s="22"/>
      <c r="BL311" s="22"/>
      <c r="BM311" s="22"/>
      <c r="BN311" s="22"/>
      <c r="BO311" s="22"/>
      <c r="BP311" s="22"/>
      <c r="BQ311" s="22"/>
      <c r="BR311" s="22"/>
      <c r="BS311" s="22"/>
      <c r="BT311" s="22"/>
      <c r="BU311" s="22"/>
      <c r="BV311" s="22"/>
      <c r="BW311" s="22"/>
      <c r="BX311" s="22"/>
      <c r="BY311" s="22"/>
      <c r="BZ311" s="22"/>
      <c r="CA311" s="22"/>
      <c r="CB311" s="22"/>
      <c r="CC311" s="22"/>
      <c r="CD311" s="22"/>
      <c r="CE311" s="22"/>
      <c r="CF311" s="22"/>
      <c r="CG311" s="22"/>
      <c r="CH311" s="22"/>
      <c r="CI311" s="22"/>
      <c r="CJ311" s="22"/>
      <c r="CK311" s="22"/>
      <c r="CL311" s="22"/>
      <c r="CM311" s="22"/>
      <c r="CN311" s="22"/>
      <c r="CO311" s="22"/>
      <c r="CP311" s="22"/>
      <c r="CQ311" s="22"/>
      <c r="CR311" s="22"/>
      <c r="CS311" s="22"/>
      <c r="CT311" s="22"/>
      <c r="CU311" s="22"/>
      <c r="CV311" s="22"/>
      <c r="CW311" s="22"/>
      <c r="CX311" s="22"/>
      <c r="CY311" s="22"/>
      <c r="CZ311" s="22"/>
      <c r="DA311" s="22"/>
      <c r="DB311" s="22"/>
      <c r="DC311" s="22"/>
      <c r="DD311" s="22"/>
      <c r="DE311" s="22"/>
      <c r="DF311" s="22"/>
      <c r="DG311" s="22"/>
      <c r="DH311" s="22"/>
      <c r="DI311" s="22"/>
      <c r="DJ311" s="22"/>
      <c r="DK311" s="22"/>
      <c r="DL311" s="22"/>
    </row>
    <row r="312" spans="1:116" x14ac:dyDescent="0.25">
      <c r="A312" s="21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  <c r="AU312" s="22"/>
      <c r="AV312" s="22"/>
      <c r="AW312" s="22"/>
      <c r="AX312" s="22"/>
      <c r="AY312" s="22"/>
      <c r="AZ312" s="22"/>
      <c r="BA312" s="22"/>
      <c r="BB312" s="22"/>
      <c r="BC312" s="22"/>
      <c r="BD312" s="22"/>
      <c r="BE312" s="22"/>
      <c r="BF312" s="22"/>
      <c r="BG312" s="22"/>
      <c r="BH312" s="22"/>
      <c r="BI312" s="22"/>
      <c r="BJ312" s="22"/>
      <c r="BK312" s="22"/>
      <c r="BL312" s="22"/>
      <c r="BM312" s="22"/>
      <c r="BN312" s="22"/>
      <c r="BO312" s="22"/>
      <c r="BP312" s="22"/>
      <c r="BQ312" s="22"/>
      <c r="BR312" s="22"/>
      <c r="BS312" s="22"/>
      <c r="BT312" s="22"/>
      <c r="BU312" s="22"/>
      <c r="BV312" s="22"/>
      <c r="BW312" s="22"/>
      <c r="BX312" s="22"/>
      <c r="BY312" s="22"/>
      <c r="BZ312" s="22"/>
      <c r="CA312" s="22"/>
      <c r="CB312" s="22"/>
      <c r="CC312" s="22"/>
      <c r="CD312" s="22"/>
      <c r="CE312" s="22"/>
      <c r="CF312" s="22"/>
      <c r="CG312" s="22"/>
      <c r="CH312" s="22"/>
      <c r="CI312" s="22"/>
      <c r="CJ312" s="22"/>
      <c r="CK312" s="22"/>
      <c r="CL312" s="22"/>
      <c r="CM312" s="22"/>
      <c r="CN312" s="22"/>
      <c r="CO312" s="22"/>
      <c r="CP312" s="22"/>
      <c r="CQ312" s="22"/>
      <c r="CR312" s="22"/>
      <c r="CS312" s="22"/>
      <c r="CT312" s="22"/>
      <c r="CU312" s="22"/>
      <c r="CV312" s="22"/>
      <c r="CW312" s="22"/>
      <c r="CX312" s="22"/>
      <c r="CY312" s="22"/>
      <c r="CZ312" s="22"/>
      <c r="DA312" s="22"/>
      <c r="DB312" s="22"/>
      <c r="DC312" s="22"/>
      <c r="DD312" s="22"/>
      <c r="DE312" s="22"/>
      <c r="DF312" s="22"/>
      <c r="DG312" s="22"/>
      <c r="DH312" s="22"/>
      <c r="DI312" s="22"/>
      <c r="DJ312" s="22"/>
      <c r="DK312" s="22"/>
      <c r="DL312" s="22"/>
    </row>
    <row r="313" spans="1:116" x14ac:dyDescent="0.25">
      <c r="A313" s="21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  <c r="AU313" s="22"/>
      <c r="AV313" s="22"/>
      <c r="AW313" s="22"/>
      <c r="AX313" s="22"/>
      <c r="AY313" s="22"/>
      <c r="AZ313" s="22"/>
      <c r="BA313" s="22"/>
      <c r="BB313" s="22"/>
      <c r="BC313" s="22"/>
      <c r="BD313" s="22"/>
      <c r="BE313" s="22"/>
      <c r="BF313" s="22"/>
      <c r="BG313" s="22"/>
      <c r="BH313" s="22"/>
      <c r="BI313" s="22"/>
      <c r="BJ313" s="22"/>
      <c r="BK313" s="22"/>
      <c r="BL313" s="22"/>
      <c r="BM313" s="22"/>
      <c r="BN313" s="22"/>
      <c r="BO313" s="22"/>
      <c r="BP313" s="22"/>
      <c r="BQ313" s="22"/>
      <c r="BR313" s="22"/>
      <c r="BS313" s="22"/>
      <c r="BT313" s="22"/>
      <c r="BU313" s="22"/>
      <c r="BV313" s="22"/>
      <c r="BW313" s="22"/>
      <c r="BX313" s="22"/>
      <c r="BY313" s="22"/>
      <c r="BZ313" s="22"/>
      <c r="CA313" s="22"/>
      <c r="CB313" s="22"/>
      <c r="CC313" s="22"/>
      <c r="CD313" s="22"/>
      <c r="CE313" s="22"/>
      <c r="CF313" s="22"/>
      <c r="CG313" s="22"/>
      <c r="CH313" s="22"/>
      <c r="CI313" s="22"/>
      <c r="CJ313" s="22"/>
      <c r="CK313" s="22"/>
      <c r="CL313" s="22"/>
      <c r="CM313" s="22"/>
      <c r="CN313" s="22"/>
      <c r="CO313" s="22"/>
      <c r="CP313" s="22"/>
      <c r="CQ313" s="22"/>
      <c r="CR313" s="22"/>
      <c r="CS313" s="22"/>
      <c r="CT313" s="22"/>
      <c r="CU313" s="22"/>
      <c r="CV313" s="22"/>
      <c r="CW313" s="22"/>
      <c r="CX313" s="22"/>
      <c r="CY313" s="22"/>
      <c r="CZ313" s="22"/>
      <c r="DA313" s="22"/>
      <c r="DB313" s="22"/>
      <c r="DC313" s="22"/>
      <c r="DD313" s="22"/>
      <c r="DE313" s="22"/>
      <c r="DF313" s="22"/>
      <c r="DG313" s="22"/>
      <c r="DH313" s="22"/>
      <c r="DI313" s="22"/>
      <c r="DJ313" s="22"/>
      <c r="DK313" s="22"/>
      <c r="DL313" s="22"/>
    </row>
    <row r="314" spans="1:116" x14ac:dyDescent="0.25">
      <c r="A314" s="21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  <c r="AS314" s="22"/>
      <c r="AT314" s="22"/>
      <c r="AU314" s="22"/>
      <c r="AV314" s="22"/>
      <c r="AW314" s="22"/>
      <c r="AX314" s="22"/>
      <c r="AY314" s="22"/>
      <c r="AZ314" s="22"/>
      <c r="BA314" s="22"/>
      <c r="BB314" s="22"/>
      <c r="BC314" s="22"/>
      <c r="BD314" s="22"/>
      <c r="BE314" s="22"/>
      <c r="BF314" s="22"/>
      <c r="BG314" s="22"/>
      <c r="BH314" s="22"/>
      <c r="BI314" s="22"/>
      <c r="BJ314" s="22"/>
      <c r="BK314" s="22"/>
      <c r="BL314" s="22"/>
      <c r="BM314" s="22"/>
      <c r="BN314" s="22"/>
      <c r="BO314" s="22"/>
      <c r="BP314" s="22"/>
      <c r="BQ314" s="22"/>
      <c r="BR314" s="22"/>
      <c r="BS314" s="22"/>
      <c r="BT314" s="22"/>
      <c r="BU314" s="22"/>
      <c r="BV314" s="22"/>
      <c r="BW314" s="22"/>
      <c r="BX314" s="22"/>
      <c r="BY314" s="22"/>
      <c r="BZ314" s="22"/>
      <c r="CA314" s="22"/>
      <c r="CB314" s="22"/>
      <c r="CC314" s="22"/>
      <c r="CD314" s="22"/>
      <c r="CE314" s="22"/>
      <c r="CF314" s="22"/>
      <c r="CG314" s="22"/>
      <c r="CH314" s="22"/>
      <c r="CI314" s="22"/>
      <c r="CJ314" s="22"/>
      <c r="CK314" s="22"/>
      <c r="CL314" s="22"/>
      <c r="CM314" s="22"/>
      <c r="CN314" s="22"/>
      <c r="CO314" s="22"/>
      <c r="CP314" s="22"/>
      <c r="CQ314" s="22"/>
      <c r="CR314" s="22"/>
      <c r="CS314" s="22"/>
      <c r="CT314" s="22"/>
      <c r="CU314" s="22"/>
      <c r="CV314" s="22"/>
      <c r="CW314" s="22"/>
      <c r="CX314" s="22"/>
      <c r="CY314" s="22"/>
      <c r="CZ314" s="22"/>
      <c r="DA314" s="22"/>
      <c r="DB314" s="22"/>
      <c r="DC314" s="22"/>
      <c r="DD314" s="22"/>
      <c r="DE314" s="22"/>
      <c r="DF314" s="22"/>
      <c r="DG314" s="22"/>
      <c r="DH314" s="22"/>
      <c r="DI314" s="22"/>
      <c r="DJ314" s="22"/>
      <c r="DK314" s="22"/>
      <c r="DL314" s="22"/>
    </row>
    <row r="315" spans="1:116" x14ac:dyDescent="0.25">
      <c r="A315" s="21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  <c r="AS315" s="22"/>
      <c r="AT315" s="22"/>
      <c r="AU315" s="22"/>
      <c r="AV315" s="22"/>
      <c r="AW315" s="22"/>
      <c r="AX315" s="22"/>
      <c r="AY315" s="22"/>
      <c r="AZ315" s="22"/>
      <c r="BA315" s="22"/>
      <c r="BB315" s="22"/>
      <c r="BC315" s="22"/>
      <c r="BD315" s="22"/>
      <c r="BE315" s="22"/>
      <c r="BF315" s="22"/>
      <c r="BG315" s="22"/>
      <c r="BH315" s="22"/>
      <c r="BI315" s="22"/>
      <c r="BJ315" s="22"/>
      <c r="BK315" s="22"/>
      <c r="BL315" s="22"/>
      <c r="BM315" s="22"/>
      <c r="BN315" s="22"/>
      <c r="BO315" s="22"/>
      <c r="BP315" s="22"/>
      <c r="BQ315" s="22"/>
      <c r="BR315" s="22"/>
      <c r="BS315" s="22"/>
      <c r="BT315" s="22"/>
      <c r="BU315" s="22"/>
      <c r="BV315" s="22"/>
      <c r="BW315" s="22"/>
      <c r="BX315" s="22"/>
      <c r="BY315" s="22"/>
      <c r="BZ315" s="22"/>
      <c r="CA315" s="22"/>
      <c r="CB315" s="22"/>
      <c r="CC315" s="22"/>
      <c r="CD315" s="22"/>
      <c r="CE315" s="22"/>
      <c r="CF315" s="22"/>
      <c r="CG315" s="22"/>
      <c r="CH315" s="22"/>
      <c r="CI315" s="22"/>
      <c r="CJ315" s="22"/>
      <c r="CK315" s="22"/>
      <c r="CL315" s="22"/>
      <c r="CM315" s="22"/>
      <c r="CN315" s="22"/>
      <c r="CO315" s="22"/>
      <c r="CP315" s="22"/>
      <c r="CQ315" s="22"/>
      <c r="CR315" s="22"/>
      <c r="CS315" s="22"/>
      <c r="CT315" s="22"/>
      <c r="CU315" s="22"/>
      <c r="CV315" s="22"/>
      <c r="CW315" s="22"/>
      <c r="CX315" s="22"/>
      <c r="CY315" s="22"/>
      <c r="CZ315" s="22"/>
      <c r="DA315" s="22"/>
      <c r="DB315" s="22"/>
      <c r="DC315" s="22"/>
      <c r="DD315" s="22"/>
      <c r="DE315" s="22"/>
      <c r="DF315" s="22"/>
      <c r="DG315" s="22"/>
      <c r="DH315" s="22"/>
      <c r="DI315" s="22"/>
      <c r="DJ315" s="22"/>
      <c r="DK315" s="22"/>
      <c r="DL315" s="22"/>
    </row>
    <row r="316" spans="1:116" x14ac:dyDescent="0.25">
      <c r="A316" s="21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  <c r="AS316" s="22"/>
      <c r="AT316" s="22"/>
      <c r="AU316" s="22"/>
      <c r="AV316" s="22"/>
      <c r="AW316" s="22"/>
      <c r="AX316" s="22"/>
      <c r="AY316" s="22"/>
      <c r="AZ316" s="22"/>
      <c r="BA316" s="22"/>
      <c r="BB316" s="22"/>
      <c r="BC316" s="22"/>
      <c r="BD316" s="22"/>
      <c r="BE316" s="22"/>
      <c r="BF316" s="22"/>
      <c r="BG316" s="22"/>
      <c r="BH316" s="22"/>
      <c r="BI316" s="22"/>
      <c r="BJ316" s="22"/>
      <c r="BK316" s="22"/>
      <c r="BL316" s="22"/>
      <c r="BM316" s="22"/>
      <c r="BN316" s="22"/>
      <c r="BO316" s="22"/>
      <c r="BP316" s="22"/>
      <c r="BQ316" s="22"/>
      <c r="BR316" s="22"/>
      <c r="BS316" s="22"/>
      <c r="BT316" s="22"/>
      <c r="BU316" s="22"/>
      <c r="BV316" s="22"/>
      <c r="BW316" s="22"/>
      <c r="BX316" s="22"/>
      <c r="BY316" s="22"/>
      <c r="BZ316" s="22"/>
      <c r="CA316" s="22"/>
      <c r="CB316" s="22"/>
      <c r="CC316" s="22"/>
      <c r="CD316" s="22"/>
      <c r="CE316" s="22"/>
      <c r="CF316" s="22"/>
      <c r="CG316" s="22"/>
      <c r="CH316" s="22"/>
      <c r="CI316" s="22"/>
      <c r="CJ316" s="22"/>
      <c r="CK316" s="22"/>
      <c r="CL316" s="22"/>
      <c r="CM316" s="22"/>
      <c r="CN316" s="22"/>
      <c r="CO316" s="22"/>
      <c r="CP316" s="22"/>
      <c r="CQ316" s="22"/>
      <c r="CR316" s="22"/>
      <c r="CS316" s="22"/>
      <c r="CT316" s="22"/>
      <c r="CU316" s="22"/>
      <c r="CV316" s="22"/>
      <c r="CW316" s="22"/>
      <c r="CX316" s="22"/>
      <c r="CY316" s="22"/>
      <c r="CZ316" s="22"/>
      <c r="DA316" s="22"/>
      <c r="DB316" s="22"/>
      <c r="DC316" s="22"/>
      <c r="DD316" s="22"/>
      <c r="DE316" s="22"/>
      <c r="DF316" s="22"/>
      <c r="DG316" s="22"/>
      <c r="DH316" s="22"/>
      <c r="DI316" s="22"/>
      <c r="DJ316" s="22"/>
      <c r="DK316" s="22"/>
      <c r="DL316" s="22"/>
    </row>
    <row r="317" spans="1:116" x14ac:dyDescent="0.25">
      <c r="A317" s="21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  <c r="AU317" s="22"/>
      <c r="AV317" s="22"/>
      <c r="AW317" s="22"/>
      <c r="AX317" s="22"/>
      <c r="AY317" s="22"/>
      <c r="AZ317" s="22"/>
      <c r="BA317" s="22"/>
      <c r="BB317" s="22"/>
      <c r="BC317" s="22"/>
      <c r="BD317" s="22"/>
      <c r="BE317" s="22"/>
      <c r="BF317" s="22"/>
      <c r="BG317" s="22"/>
      <c r="BH317" s="22"/>
      <c r="BI317" s="22"/>
      <c r="BJ317" s="22"/>
      <c r="BK317" s="22"/>
      <c r="BL317" s="22"/>
      <c r="BM317" s="22"/>
      <c r="BN317" s="22"/>
      <c r="BO317" s="22"/>
      <c r="BP317" s="22"/>
      <c r="BQ317" s="22"/>
      <c r="BR317" s="22"/>
      <c r="BS317" s="22"/>
      <c r="BT317" s="22"/>
      <c r="BU317" s="22"/>
      <c r="BV317" s="22"/>
      <c r="BW317" s="22"/>
      <c r="BX317" s="22"/>
      <c r="BY317" s="22"/>
      <c r="BZ317" s="22"/>
      <c r="CA317" s="22"/>
      <c r="CB317" s="22"/>
      <c r="CC317" s="22"/>
      <c r="CD317" s="22"/>
      <c r="CE317" s="22"/>
      <c r="CF317" s="22"/>
      <c r="CG317" s="22"/>
      <c r="CH317" s="22"/>
      <c r="CI317" s="22"/>
      <c r="CJ317" s="22"/>
      <c r="CK317" s="22"/>
      <c r="CL317" s="22"/>
      <c r="CM317" s="22"/>
      <c r="CN317" s="22"/>
      <c r="CO317" s="22"/>
      <c r="CP317" s="22"/>
      <c r="CQ317" s="22"/>
      <c r="CR317" s="22"/>
      <c r="CS317" s="22"/>
      <c r="CT317" s="22"/>
      <c r="CU317" s="22"/>
      <c r="CV317" s="22"/>
      <c r="CW317" s="22"/>
      <c r="CX317" s="22"/>
      <c r="CY317" s="22"/>
      <c r="CZ317" s="22"/>
      <c r="DA317" s="22"/>
      <c r="DB317" s="22"/>
      <c r="DC317" s="22"/>
      <c r="DD317" s="22"/>
      <c r="DE317" s="22"/>
      <c r="DF317" s="22"/>
      <c r="DG317" s="22"/>
      <c r="DH317" s="22"/>
      <c r="DI317" s="22"/>
      <c r="DJ317" s="22"/>
      <c r="DK317" s="22"/>
      <c r="DL317" s="22"/>
    </row>
    <row r="318" spans="1:116" x14ac:dyDescent="0.25">
      <c r="A318" s="21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  <c r="AU318" s="22"/>
      <c r="AV318" s="22"/>
      <c r="AW318" s="22"/>
      <c r="AX318" s="22"/>
      <c r="AY318" s="22"/>
      <c r="AZ318" s="22"/>
      <c r="BA318" s="22"/>
      <c r="BB318" s="22"/>
      <c r="BC318" s="22"/>
      <c r="BD318" s="22"/>
      <c r="BE318" s="22"/>
      <c r="BF318" s="22"/>
      <c r="BG318" s="22"/>
      <c r="BH318" s="22"/>
      <c r="BI318" s="22"/>
      <c r="BJ318" s="22"/>
      <c r="BK318" s="22"/>
      <c r="BL318" s="22"/>
      <c r="BM318" s="22"/>
      <c r="BN318" s="22"/>
      <c r="BO318" s="22"/>
      <c r="BP318" s="22"/>
      <c r="BQ318" s="22"/>
      <c r="BR318" s="22"/>
      <c r="BS318" s="22"/>
      <c r="BT318" s="22"/>
      <c r="BU318" s="22"/>
      <c r="BV318" s="22"/>
      <c r="BW318" s="22"/>
      <c r="BX318" s="22"/>
      <c r="BY318" s="22"/>
      <c r="BZ318" s="22"/>
      <c r="CA318" s="22"/>
      <c r="CB318" s="22"/>
      <c r="CC318" s="22"/>
      <c r="CD318" s="22"/>
      <c r="CE318" s="22"/>
      <c r="CF318" s="22"/>
      <c r="CG318" s="22"/>
      <c r="CH318" s="22"/>
      <c r="CI318" s="22"/>
      <c r="CJ318" s="22"/>
      <c r="CK318" s="22"/>
      <c r="CL318" s="22"/>
      <c r="CM318" s="22"/>
      <c r="CN318" s="22"/>
      <c r="CO318" s="22"/>
      <c r="CP318" s="22"/>
      <c r="CQ318" s="22"/>
      <c r="CR318" s="22"/>
      <c r="CS318" s="22"/>
      <c r="CT318" s="22"/>
      <c r="CU318" s="22"/>
      <c r="CV318" s="22"/>
      <c r="CW318" s="22"/>
      <c r="CX318" s="22"/>
      <c r="CY318" s="22"/>
      <c r="CZ318" s="22"/>
      <c r="DA318" s="22"/>
      <c r="DB318" s="22"/>
      <c r="DC318" s="22"/>
      <c r="DD318" s="22"/>
      <c r="DE318" s="22"/>
      <c r="DF318" s="22"/>
      <c r="DG318" s="22"/>
      <c r="DH318" s="22"/>
      <c r="DI318" s="22"/>
      <c r="DJ318" s="22"/>
      <c r="DK318" s="22"/>
      <c r="DL318" s="22"/>
    </row>
    <row r="319" spans="1:116" x14ac:dyDescent="0.25">
      <c r="A319" s="21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  <c r="AU319" s="22"/>
      <c r="AV319" s="22"/>
      <c r="AW319" s="22"/>
      <c r="AX319" s="22"/>
      <c r="AY319" s="22"/>
      <c r="AZ319" s="22"/>
      <c r="BA319" s="22"/>
      <c r="BB319" s="22"/>
      <c r="BC319" s="22"/>
      <c r="BD319" s="22"/>
      <c r="BE319" s="22"/>
      <c r="BF319" s="22"/>
      <c r="BG319" s="22"/>
      <c r="BH319" s="22"/>
      <c r="BI319" s="22"/>
      <c r="BJ319" s="22"/>
      <c r="BK319" s="22"/>
      <c r="BL319" s="22"/>
      <c r="BM319" s="22"/>
      <c r="BN319" s="22"/>
      <c r="BO319" s="22"/>
      <c r="BP319" s="22"/>
      <c r="BQ319" s="22"/>
      <c r="BR319" s="22"/>
      <c r="BS319" s="22"/>
      <c r="BT319" s="22"/>
      <c r="BU319" s="22"/>
      <c r="BV319" s="22"/>
      <c r="BW319" s="22"/>
      <c r="BX319" s="22"/>
      <c r="BY319" s="22"/>
      <c r="BZ319" s="22"/>
      <c r="CA319" s="22"/>
      <c r="CB319" s="22"/>
      <c r="CC319" s="22"/>
      <c r="CD319" s="22"/>
      <c r="CE319" s="22"/>
      <c r="CF319" s="22"/>
      <c r="CG319" s="22"/>
      <c r="CH319" s="22"/>
      <c r="CI319" s="22"/>
      <c r="CJ319" s="22"/>
      <c r="CK319" s="22"/>
      <c r="CL319" s="22"/>
      <c r="CM319" s="22"/>
      <c r="CN319" s="22"/>
      <c r="CO319" s="22"/>
      <c r="CP319" s="22"/>
      <c r="CQ319" s="22"/>
      <c r="CR319" s="22"/>
      <c r="CS319" s="22"/>
      <c r="CT319" s="22"/>
      <c r="CU319" s="22"/>
      <c r="CV319" s="22"/>
      <c r="CW319" s="22"/>
      <c r="CX319" s="22"/>
      <c r="CY319" s="22"/>
      <c r="CZ319" s="22"/>
      <c r="DA319" s="22"/>
      <c r="DB319" s="22"/>
      <c r="DC319" s="22"/>
      <c r="DD319" s="22"/>
      <c r="DE319" s="22"/>
      <c r="DF319" s="22"/>
      <c r="DG319" s="22"/>
      <c r="DH319" s="22"/>
      <c r="DI319" s="22"/>
      <c r="DJ319" s="22"/>
      <c r="DK319" s="22"/>
      <c r="DL319" s="22"/>
    </row>
    <row r="320" spans="1:116" x14ac:dyDescent="0.25">
      <c r="A320" s="21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  <c r="AU320" s="22"/>
      <c r="AV320" s="22"/>
      <c r="AW320" s="22"/>
      <c r="AX320" s="22"/>
      <c r="AY320" s="22"/>
      <c r="AZ320" s="22"/>
      <c r="BA320" s="22"/>
      <c r="BB320" s="22"/>
      <c r="BC320" s="22"/>
      <c r="BD320" s="22"/>
      <c r="BE320" s="22"/>
      <c r="BF320" s="22"/>
      <c r="BG320" s="22"/>
      <c r="BH320" s="22"/>
      <c r="BI320" s="22"/>
      <c r="BJ320" s="22"/>
      <c r="BK320" s="22"/>
      <c r="BL320" s="22"/>
      <c r="BM320" s="22"/>
      <c r="BN320" s="22"/>
      <c r="BO320" s="22"/>
      <c r="BP320" s="22"/>
      <c r="BQ320" s="22"/>
      <c r="BR320" s="22"/>
      <c r="BS320" s="22"/>
      <c r="BT320" s="22"/>
      <c r="BU320" s="22"/>
      <c r="BV320" s="22"/>
      <c r="BW320" s="22"/>
      <c r="BX320" s="22"/>
      <c r="BY320" s="22"/>
      <c r="BZ320" s="22"/>
      <c r="CA320" s="22"/>
      <c r="CB320" s="22"/>
      <c r="CC320" s="22"/>
      <c r="CD320" s="22"/>
      <c r="CE320" s="22"/>
      <c r="CF320" s="22"/>
      <c r="CG320" s="22"/>
      <c r="CH320" s="22"/>
      <c r="CI320" s="22"/>
      <c r="CJ320" s="22"/>
      <c r="CK320" s="22"/>
      <c r="CL320" s="22"/>
      <c r="CM320" s="22"/>
      <c r="CN320" s="22"/>
      <c r="CO320" s="22"/>
      <c r="CP320" s="22"/>
      <c r="CQ320" s="22"/>
      <c r="CR320" s="22"/>
      <c r="CS320" s="22"/>
      <c r="CT320" s="22"/>
      <c r="CU320" s="22"/>
      <c r="CV320" s="22"/>
      <c r="CW320" s="22"/>
      <c r="CX320" s="22"/>
      <c r="CY320" s="22"/>
      <c r="CZ320" s="22"/>
      <c r="DA320" s="22"/>
      <c r="DB320" s="22"/>
      <c r="DC320" s="22"/>
      <c r="DD320" s="22"/>
      <c r="DE320" s="22"/>
      <c r="DF320" s="22"/>
      <c r="DG320" s="22"/>
      <c r="DH320" s="22"/>
      <c r="DI320" s="22"/>
      <c r="DJ320" s="22"/>
      <c r="DK320" s="22"/>
      <c r="DL320" s="22"/>
    </row>
    <row r="321" spans="1:116" x14ac:dyDescent="0.25">
      <c r="A321" s="21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  <c r="AU321" s="22"/>
      <c r="AV321" s="22"/>
      <c r="AW321" s="22"/>
      <c r="AX321" s="22"/>
      <c r="AY321" s="22"/>
      <c r="AZ321" s="22"/>
      <c r="BA321" s="22"/>
      <c r="BB321" s="22"/>
      <c r="BC321" s="22"/>
      <c r="BD321" s="22"/>
      <c r="BE321" s="22"/>
      <c r="BF321" s="22"/>
      <c r="BG321" s="22"/>
      <c r="BH321" s="22"/>
      <c r="BI321" s="22"/>
      <c r="BJ321" s="22"/>
      <c r="BK321" s="22"/>
      <c r="BL321" s="22"/>
      <c r="BM321" s="22"/>
      <c r="BN321" s="22"/>
      <c r="BO321" s="22"/>
      <c r="BP321" s="22"/>
      <c r="BQ321" s="22"/>
      <c r="BR321" s="22"/>
      <c r="BS321" s="22"/>
      <c r="BT321" s="22"/>
      <c r="BU321" s="22"/>
      <c r="BV321" s="22"/>
      <c r="BW321" s="22"/>
      <c r="BX321" s="22"/>
      <c r="BY321" s="22"/>
      <c r="BZ321" s="22"/>
      <c r="CA321" s="22"/>
      <c r="CB321" s="22"/>
      <c r="CC321" s="22"/>
      <c r="CD321" s="22"/>
      <c r="CE321" s="22"/>
      <c r="CF321" s="22"/>
      <c r="CG321" s="22"/>
      <c r="CH321" s="22"/>
      <c r="CI321" s="22"/>
      <c r="CJ321" s="22"/>
      <c r="CK321" s="22"/>
      <c r="CL321" s="22"/>
      <c r="CM321" s="22"/>
      <c r="CN321" s="22"/>
      <c r="CO321" s="22"/>
      <c r="CP321" s="22"/>
      <c r="CQ321" s="22"/>
      <c r="CR321" s="22"/>
      <c r="CS321" s="22"/>
      <c r="CT321" s="22"/>
      <c r="CU321" s="22"/>
      <c r="CV321" s="22"/>
      <c r="CW321" s="22"/>
      <c r="CX321" s="22"/>
      <c r="CY321" s="22"/>
      <c r="CZ321" s="22"/>
      <c r="DA321" s="22"/>
      <c r="DB321" s="22"/>
      <c r="DC321" s="22"/>
      <c r="DD321" s="22"/>
      <c r="DE321" s="22"/>
      <c r="DF321" s="22"/>
      <c r="DG321" s="22"/>
      <c r="DH321" s="22"/>
      <c r="DI321" s="22"/>
      <c r="DJ321" s="22"/>
      <c r="DK321" s="22"/>
      <c r="DL321" s="22"/>
    </row>
    <row r="322" spans="1:116" x14ac:dyDescent="0.25">
      <c r="A322" s="21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W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M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2"/>
      <c r="BY322" s="22"/>
      <c r="BZ322" s="22"/>
      <c r="CA322" s="22"/>
      <c r="CB322" s="22"/>
      <c r="CC322" s="22"/>
      <c r="CD322" s="22"/>
      <c r="CE322" s="22"/>
      <c r="CF322" s="22"/>
      <c r="CG322" s="22"/>
      <c r="CH322" s="22"/>
      <c r="CI322" s="22"/>
      <c r="CJ322" s="22"/>
      <c r="CK322" s="22"/>
      <c r="CL322" s="22"/>
      <c r="CM322" s="22"/>
      <c r="CN322" s="22"/>
      <c r="CO322" s="22"/>
      <c r="CP322" s="22"/>
      <c r="CQ322" s="22"/>
      <c r="CR322" s="22"/>
      <c r="CS322" s="22"/>
      <c r="CT322" s="22"/>
      <c r="CU322" s="22"/>
      <c r="CV322" s="22"/>
      <c r="CW322" s="22"/>
      <c r="CX322" s="22"/>
      <c r="CY322" s="22"/>
      <c r="CZ322" s="22"/>
      <c r="DA322" s="22"/>
      <c r="DB322" s="22"/>
      <c r="DC322" s="22"/>
      <c r="DD322" s="22"/>
      <c r="DE322" s="22"/>
      <c r="DF322" s="22"/>
      <c r="DG322" s="22"/>
      <c r="DH322" s="22"/>
      <c r="DI322" s="22"/>
      <c r="DJ322" s="22"/>
      <c r="DK322" s="22"/>
      <c r="DL322" s="22"/>
    </row>
    <row r="323" spans="1:116" x14ac:dyDescent="0.25">
      <c r="A323" s="21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  <c r="AU323" s="22"/>
      <c r="AV323" s="22"/>
      <c r="AW323" s="22"/>
      <c r="AX323" s="22"/>
      <c r="AY323" s="22"/>
      <c r="AZ323" s="22"/>
      <c r="BA323" s="22"/>
      <c r="BB323" s="22"/>
      <c r="BC323" s="22"/>
      <c r="BD323" s="22"/>
      <c r="BE323" s="22"/>
      <c r="BF323" s="22"/>
      <c r="BG323" s="22"/>
      <c r="BH323" s="22"/>
      <c r="BI323" s="22"/>
      <c r="BJ323" s="22"/>
      <c r="BK323" s="22"/>
      <c r="BL323" s="22"/>
      <c r="BM323" s="22"/>
      <c r="BN323" s="22"/>
      <c r="BO323" s="22"/>
      <c r="BP323" s="22"/>
      <c r="BQ323" s="22"/>
      <c r="BR323" s="22"/>
      <c r="BS323" s="22"/>
      <c r="BT323" s="22"/>
      <c r="BU323" s="22"/>
      <c r="BV323" s="22"/>
      <c r="BW323" s="22"/>
      <c r="BX323" s="22"/>
      <c r="BY323" s="22"/>
      <c r="BZ323" s="22"/>
      <c r="CA323" s="22"/>
      <c r="CB323" s="22"/>
      <c r="CC323" s="22"/>
      <c r="CD323" s="22"/>
      <c r="CE323" s="22"/>
      <c r="CF323" s="22"/>
      <c r="CG323" s="22"/>
      <c r="CH323" s="22"/>
      <c r="CI323" s="22"/>
      <c r="CJ323" s="22"/>
      <c r="CK323" s="22"/>
      <c r="CL323" s="22"/>
      <c r="CM323" s="22"/>
      <c r="CN323" s="22"/>
      <c r="CO323" s="22"/>
      <c r="CP323" s="22"/>
      <c r="CQ323" s="22"/>
      <c r="CR323" s="22"/>
      <c r="CS323" s="22"/>
      <c r="CT323" s="22"/>
      <c r="CU323" s="22"/>
      <c r="CV323" s="22"/>
      <c r="CW323" s="22"/>
      <c r="CX323" s="22"/>
      <c r="CY323" s="22"/>
      <c r="CZ323" s="22"/>
      <c r="DA323" s="22"/>
      <c r="DB323" s="22"/>
      <c r="DC323" s="22"/>
      <c r="DD323" s="22"/>
      <c r="DE323" s="22"/>
      <c r="DF323" s="22"/>
      <c r="DG323" s="22"/>
      <c r="DH323" s="22"/>
      <c r="DI323" s="22"/>
      <c r="DJ323" s="22"/>
      <c r="DK323" s="22"/>
      <c r="DL323" s="22"/>
    </row>
    <row r="324" spans="1:116" x14ac:dyDescent="0.25">
      <c r="A324" s="21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  <c r="AU324" s="22"/>
      <c r="AV324" s="22"/>
      <c r="AW324" s="22"/>
      <c r="AX324" s="22"/>
      <c r="AY324" s="22"/>
      <c r="AZ324" s="22"/>
      <c r="BA324" s="22"/>
      <c r="BB324" s="22"/>
      <c r="BC324" s="22"/>
      <c r="BD324" s="22"/>
      <c r="BE324" s="22"/>
      <c r="BF324" s="22"/>
      <c r="BG324" s="22"/>
      <c r="BH324" s="22"/>
      <c r="BI324" s="22"/>
      <c r="BJ324" s="22"/>
      <c r="BK324" s="22"/>
      <c r="BL324" s="22"/>
      <c r="BM324" s="22"/>
      <c r="BN324" s="22"/>
      <c r="BO324" s="22"/>
      <c r="BP324" s="22"/>
      <c r="BQ324" s="22"/>
      <c r="BR324" s="22"/>
      <c r="BS324" s="22"/>
      <c r="BT324" s="22"/>
      <c r="BU324" s="22"/>
      <c r="BV324" s="22"/>
      <c r="BW324" s="22"/>
      <c r="BX324" s="22"/>
      <c r="BY324" s="22"/>
      <c r="BZ324" s="22"/>
      <c r="CA324" s="22"/>
      <c r="CB324" s="22"/>
      <c r="CC324" s="22"/>
      <c r="CD324" s="22"/>
      <c r="CE324" s="22"/>
      <c r="CF324" s="22"/>
      <c r="CG324" s="22"/>
      <c r="CH324" s="22"/>
      <c r="CI324" s="22"/>
      <c r="CJ324" s="22"/>
      <c r="CK324" s="22"/>
      <c r="CL324" s="22"/>
      <c r="CM324" s="22"/>
      <c r="CN324" s="22"/>
      <c r="CO324" s="22"/>
      <c r="CP324" s="22"/>
      <c r="CQ324" s="22"/>
      <c r="CR324" s="22"/>
      <c r="CS324" s="22"/>
      <c r="CT324" s="22"/>
      <c r="CU324" s="22"/>
      <c r="CV324" s="22"/>
      <c r="CW324" s="22"/>
      <c r="CX324" s="22"/>
      <c r="CY324" s="22"/>
      <c r="CZ324" s="22"/>
      <c r="DA324" s="22"/>
      <c r="DB324" s="22"/>
      <c r="DC324" s="22"/>
      <c r="DD324" s="22"/>
      <c r="DE324" s="22"/>
      <c r="DF324" s="22"/>
      <c r="DG324" s="22"/>
      <c r="DH324" s="22"/>
      <c r="DI324" s="22"/>
      <c r="DJ324" s="22"/>
      <c r="DK324" s="22"/>
      <c r="DL324" s="22"/>
    </row>
    <row r="325" spans="1:116" x14ac:dyDescent="0.25">
      <c r="A325" s="21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  <c r="AU325" s="22"/>
      <c r="AV325" s="22"/>
      <c r="AW325" s="22"/>
      <c r="AX325" s="22"/>
      <c r="AY325" s="22"/>
      <c r="AZ325" s="22"/>
      <c r="BA325" s="22"/>
      <c r="BB325" s="22"/>
      <c r="BC325" s="22"/>
      <c r="BD325" s="22"/>
      <c r="BE325" s="22"/>
      <c r="BF325" s="22"/>
      <c r="BG325" s="22"/>
      <c r="BH325" s="22"/>
      <c r="BI325" s="22"/>
      <c r="BJ325" s="22"/>
      <c r="BK325" s="22"/>
      <c r="BL325" s="22"/>
      <c r="BM325" s="22"/>
      <c r="BN325" s="22"/>
      <c r="BO325" s="22"/>
      <c r="BP325" s="22"/>
      <c r="BQ325" s="22"/>
      <c r="BR325" s="22"/>
      <c r="BS325" s="22"/>
      <c r="BT325" s="22"/>
      <c r="BU325" s="22"/>
      <c r="BV325" s="22"/>
      <c r="BW325" s="22"/>
      <c r="BX325" s="22"/>
      <c r="BY325" s="22"/>
      <c r="BZ325" s="22"/>
      <c r="CA325" s="22"/>
      <c r="CB325" s="22"/>
      <c r="CC325" s="22"/>
      <c r="CD325" s="22"/>
      <c r="CE325" s="22"/>
      <c r="CF325" s="22"/>
      <c r="CG325" s="22"/>
      <c r="CH325" s="22"/>
      <c r="CI325" s="22"/>
      <c r="CJ325" s="22"/>
      <c r="CK325" s="22"/>
      <c r="CL325" s="22"/>
      <c r="CM325" s="22"/>
      <c r="CN325" s="22"/>
      <c r="CO325" s="22"/>
      <c r="CP325" s="22"/>
      <c r="CQ325" s="22"/>
      <c r="CR325" s="22"/>
      <c r="CS325" s="22"/>
      <c r="CT325" s="22"/>
      <c r="CU325" s="22"/>
      <c r="CV325" s="22"/>
      <c r="CW325" s="22"/>
      <c r="CX325" s="22"/>
      <c r="CY325" s="22"/>
      <c r="CZ325" s="22"/>
      <c r="DA325" s="22"/>
      <c r="DB325" s="22"/>
      <c r="DC325" s="22"/>
      <c r="DD325" s="22"/>
      <c r="DE325" s="22"/>
      <c r="DF325" s="22"/>
      <c r="DG325" s="22"/>
      <c r="DH325" s="22"/>
      <c r="DI325" s="22"/>
      <c r="DJ325" s="22"/>
      <c r="DK325" s="22"/>
      <c r="DL325" s="22"/>
    </row>
    <row r="326" spans="1:116" x14ac:dyDescent="0.25">
      <c r="A326" s="21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  <c r="AU326" s="22"/>
      <c r="AV326" s="22"/>
      <c r="AW326" s="22"/>
      <c r="AX326" s="22"/>
      <c r="AY326" s="22"/>
      <c r="AZ326" s="22"/>
      <c r="BA326" s="22"/>
      <c r="BB326" s="22"/>
      <c r="BC326" s="22"/>
      <c r="BD326" s="22"/>
      <c r="BE326" s="22"/>
      <c r="BF326" s="22"/>
      <c r="BG326" s="22"/>
      <c r="BH326" s="22"/>
      <c r="BI326" s="22"/>
      <c r="BJ326" s="22"/>
      <c r="BK326" s="22"/>
      <c r="BL326" s="22"/>
      <c r="BM326" s="22"/>
      <c r="BN326" s="22"/>
      <c r="BO326" s="22"/>
      <c r="BP326" s="22"/>
      <c r="BQ326" s="22"/>
      <c r="BR326" s="22"/>
      <c r="BS326" s="22"/>
      <c r="BT326" s="22"/>
      <c r="BU326" s="22"/>
      <c r="BV326" s="22"/>
      <c r="BW326" s="22"/>
      <c r="BX326" s="22"/>
      <c r="BY326" s="22"/>
      <c r="BZ326" s="22"/>
      <c r="CA326" s="22"/>
      <c r="CB326" s="22"/>
      <c r="CC326" s="22"/>
      <c r="CD326" s="22"/>
      <c r="CE326" s="22"/>
      <c r="CF326" s="22"/>
      <c r="CG326" s="22"/>
      <c r="CH326" s="22"/>
      <c r="CI326" s="22"/>
      <c r="CJ326" s="22"/>
      <c r="CK326" s="22"/>
      <c r="CL326" s="22"/>
      <c r="CM326" s="22"/>
      <c r="CN326" s="22"/>
      <c r="CO326" s="22"/>
      <c r="CP326" s="22"/>
      <c r="CQ326" s="22"/>
      <c r="CR326" s="22"/>
      <c r="CS326" s="22"/>
      <c r="CT326" s="22"/>
      <c r="CU326" s="22"/>
      <c r="CV326" s="22"/>
      <c r="CW326" s="22"/>
      <c r="CX326" s="22"/>
      <c r="CY326" s="22"/>
      <c r="CZ326" s="22"/>
      <c r="DA326" s="22"/>
      <c r="DB326" s="22"/>
      <c r="DC326" s="22"/>
      <c r="DD326" s="22"/>
      <c r="DE326" s="22"/>
      <c r="DF326" s="22"/>
      <c r="DG326" s="22"/>
      <c r="DH326" s="22"/>
      <c r="DI326" s="22"/>
      <c r="DJ326" s="22"/>
      <c r="DK326" s="22"/>
      <c r="DL326" s="22"/>
    </row>
    <row r="327" spans="1:116" x14ac:dyDescent="0.25">
      <c r="A327" s="21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  <c r="AS327" s="22"/>
      <c r="AT327" s="22"/>
      <c r="AU327" s="22"/>
      <c r="AV327" s="22"/>
      <c r="AW327" s="22"/>
      <c r="AX327" s="22"/>
      <c r="AY327" s="22"/>
      <c r="AZ327" s="22"/>
      <c r="BA327" s="22"/>
      <c r="BB327" s="22"/>
      <c r="BC327" s="22"/>
      <c r="BD327" s="22"/>
      <c r="BE327" s="22"/>
      <c r="BF327" s="22"/>
      <c r="BG327" s="22"/>
      <c r="BH327" s="22"/>
      <c r="BI327" s="22"/>
      <c r="BJ327" s="22"/>
      <c r="BK327" s="22"/>
      <c r="BL327" s="22"/>
      <c r="BM327" s="22"/>
      <c r="BN327" s="22"/>
      <c r="BO327" s="22"/>
      <c r="BP327" s="22"/>
      <c r="BQ327" s="22"/>
      <c r="BR327" s="22"/>
      <c r="BS327" s="22"/>
      <c r="BT327" s="22"/>
      <c r="BU327" s="22"/>
      <c r="BV327" s="22"/>
      <c r="BW327" s="22"/>
      <c r="BX327" s="22"/>
      <c r="BY327" s="22"/>
      <c r="BZ327" s="22"/>
      <c r="CA327" s="22"/>
      <c r="CB327" s="22"/>
      <c r="CC327" s="22"/>
      <c r="CD327" s="22"/>
      <c r="CE327" s="22"/>
      <c r="CF327" s="22"/>
      <c r="CG327" s="22"/>
      <c r="CH327" s="22"/>
      <c r="CI327" s="22"/>
      <c r="CJ327" s="22"/>
      <c r="CK327" s="22"/>
      <c r="CL327" s="22"/>
      <c r="CM327" s="22"/>
      <c r="CN327" s="22"/>
      <c r="CO327" s="22"/>
      <c r="CP327" s="22"/>
      <c r="CQ327" s="22"/>
      <c r="CR327" s="22"/>
      <c r="CS327" s="22"/>
      <c r="CT327" s="22"/>
      <c r="CU327" s="22"/>
      <c r="CV327" s="22"/>
      <c r="CW327" s="22"/>
      <c r="CX327" s="22"/>
      <c r="CY327" s="22"/>
      <c r="CZ327" s="22"/>
      <c r="DA327" s="22"/>
      <c r="DB327" s="22"/>
      <c r="DC327" s="22"/>
      <c r="DD327" s="22"/>
      <c r="DE327" s="22"/>
      <c r="DF327" s="22"/>
      <c r="DG327" s="22"/>
      <c r="DH327" s="22"/>
      <c r="DI327" s="22"/>
      <c r="DJ327" s="22"/>
      <c r="DK327" s="22"/>
      <c r="DL327" s="22"/>
    </row>
    <row r="328" spans="1:116" x14ac:dyDescent="0.25">
      <c r="A328" s="21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  <c r="AS328" s="22"/>
      <c r="AT328" s="22"/>
      <c r="AU328" s="22"/>
      <c r="AV328" s="22"/>
      <c r="AW328" s="22"/>
      <c r="AX328" s="22"/>
      <c r="AY328" s="22"/>
      <c r="AZ328" s="22"/>
      <c r="BA328" s="22"/>
      <c r="BB328" s="22"/>
      <c r="BC328" s="22"/>
      <c r="BD328" s="22"/>
      <c r="BE328" s="22"/>
      <c r="BF328" s="22"/>
      <c r="BG328" s="22"/>
      <c r="BH328" s="22"/>
      <c r="BI328" s="22"/>
      <c r="BJ328" s="22"/>
      <c r="BK328" s="22"/>
      <c r="BL328" s="22"/>
      <c r="BM328" s="22"/>
      <c r="BN328" s="22"/>
      <c r="BO328" s="22"/>
      <c r="BP328" s="22"/>
      <c r="BQ328" s="22"/>
      <c r="BR328" s="22"/>
      <c r="BS328" s="22"/>
      <c r="BT328" s="22"/>
      <c r="BU328" s="22"/>
      <c r="BV328" s="22"/>
      <c r="BW328" s="22"/>
      <c r="BX328" s="22"/>
      <c r="BY328" s="22"/>
      <c r="BZ328" s="22"/>
      <c r="CA328" s="22"/>
      <c r="CB328" s="22"/>
      <c r="CC328" s="22"/>
      <c r="CD328" s="22"/>
      <c r="CE328" s="22"/>
      <c r="CF328" s="22"/>
      <c r="CG328" s="22"/>
      <c r="CH328" s="22"/>
      <c r="CI328" s="22"/>
      <c r="CJ328" s="22"/>
      <c r="CK328" s="22"/>
      <c r="CL328" s="22"/>
      <c r="CM328" s="22"/>
      <c r="CN328" s="22"/>
      <c r="CO328" s="22"/>
      <c r="CP328" s="22"/>
      <c r="CQ328" s="22"/>
      <c r="CR328" s="22"/>
      <c r="CS328" s="22"/>
      <c r="CT328" s="22"/>
      <c r="CU328" s="22"/>
      <c r="CV328" s="22"/>
      <c r="CW328" s="22"/>
      <c r="CX328" s="22"/>
      <c r="CY328" s="22"/>
      <c r="CZ328" s="22"/>
      <c r="DA328" s="22"/>
      <c r="DB328" s="22"/>
      <c r="DC328" s="22"/>
      <c r="DD328" s="22"/>
      <c r="DE328" s="22"/>
      <c r="DF328" s="22"/>
      <c r="DG328" s="22"/>
      <c r="DH328" s="22"/>
      <c r="DI328" s="22"/>
      <c r="DJ328" s="22"/>
      <c r="DK328" s="22"/>
      <c r="DL328" s="22"/>
    </row>
    <row r="329" spans="1:116" x14ac:dyDescent="0.25">
      <c r="A329" s="21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  <c r="AS329" s="22"/>
      <c r="AT329" s="22"/>
      <c r="AU329" s="22"/>
      <c r="AV329" s="22"/>
      <c r="AW329" s="22"/>
      <c r="AX329" s="22"/>
      <c r="AY329" s="22"/>
      <c r="AZ329" s="22"/>
      <c r="BA329" s="22"/>
      <c r="BB329" s="22"/>
      <c r="BC329" s="22"/>
      <c r="BD329" s="22"/>
      <c r="BE329" s="22"/>
      <c r="BF329" s="22"/>
      <c r="BG329" s="22"/>
      <c r="BH329" s="22"/>
      <c r="BI329" s="22"/>
      <c r="BJ329" s="22"/>
      <c r="BK329" s="22"/>
      <c r="BL329" s="22"/>
      <c r="BM329" s="22"/>
      <c r="BN329" s="22"/>
      <c r="BO329" s="22"/>
      <c r="BP329" s="22"/>
      <c r="BQ329" s="22"/>
      <c r="BR329" s="22"/>
      <c r="BS329" s="22"/>
      <c r="BT329" s="22"/>
      <c r="BU329" s="22"/>
      <c r="BV329" s="22"/>
      <c r="BW329" s="22"/>
      <c r="BX329" s="22"/>
      <c r="BY329" s="22"/>
      <c r="BZ329" s="22"/>
      <c r="CA329" s="22"/>
      <c r="CB329" s="22"/>
      <c r="CC329" s="22"/>
      <c r="CD329" s="22"/>
      <c r="CE329" s="22"/>
      <c r="CF329" s="22"/>
      <c r="CG329" s="22"/>
      <c r="CH329" s="22"/>
      <c r="CI329" s="22"/>
      <c r="CJ329" s="22"/>
      <c r="CK329" s="22"/>
      <c r="CL329" s="22"/>
      <c r="CM329" s="22"/>
      <c r="CN329" s="22"/>
      <c r="CO329" s="22"/>
      <c r="CP329" s="22"/>
      <c r="CQ329" s="22"/>
      <c r="CR329" s="22"/>
      <c r="CS329" s="22"/>
      <c r="CT329" s="22"/>
      <c r="CU329" s="22"/>
      <c r="CV329" s="22"/>
      <c r="CW329" s="22"/>
      <c r="CX329" s="22"/>
      <c r="CY329" s="22"/>
      <c r="CZ329" s="22"/>
      <c r="DA329" s="22"/>
      <c r="DB329" s="22"/>
      <c r="DC329" s="22"/>
      <c r="DD329" s="22"/>
      <c r="DE329" s="22"/>
      <c r="DF329" s="22"/>
      <c r="DG329" s="22"/>
      <c r="DH329" s="22"/>
      <c r="DI329" s="22"/>
      <c r="DJ329" s="22"/>
      <c r="DK329" s="22"/>
      <c r="DL329" s="22"/>
    </row>
    <row r="330" spans="1:116" x14ac:dyDescent="0.25">
      <c r="A330" s="21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  <c r="AS330" s="22"/>
      <c r="AT330" s="22"/>
      <c r="AU330" s="22"/>
      <c r="AV330" s="22"/>
      <c r="AW330" s="22"/>
      <c r="AX330" s="22"/>
      <c r="AY330" s="22"/>
      <c r="AZ330" s="22"/>
      <c r="BA330" s="22"/>
      <c r="BB330" s="22"/>
      <c r="BC330" s="22"/>
      <c r="BD330" s="22"/>
      <c r="BE330" s="22"/>
      <c r="BF330" s="22"/>
      <c r="BG330" s="22"/>
      <c r="BH330" s="22"/>
      <c r="BI330" s="22"/>
      <c r="BJ330" s="22"/>
      <c r="BK330" s="22"/>
      <c r="BL330" s="22"/>
      <c r="BM330" s="22"/>
      <c r="BN330" s="22"/>
      <c r="BO330" s="22"/>
      <c r="BP330" s="22"/>
      <c r="BQ330" s="22"/>
      <c r="BR330" s="22"/>
      <c r="BS330" s="22"/>
      <c r="BT330" s="22"/>
      <c r="BU330" s="22"/>
      <c r="BV330" s="22"/>
      <c r="BW330" s="22"/>
      <c r="BX330" s="22"/>
      <c r="BY330" s="22"/>
      <c r="BZ330" s="22"/>
      <c r="CA330" s="22"/>
      <c r="CB330" s="22"/>
      <c r="CC330" s="22"/>
      <c r="CD330" s="22"/>
      <c r="CE330" s="22"/>
      <c r="CF330" s="22"/>
      <c r="CG330" s="22"/>
      <c r="CH330" s="22"/>
      <c r="CI330" s="22"/>
      <c r="CJ330" s="22"/>
      <c r="CK330" s="22"/>
      <c r="CL330" s="22"/>
      <c r="CM330" s="22"/>
      <c r="CN330" s="22"/>
      <c r="CO330" s="22"/>
      <c r="CP330" s="22"/>
      <c r="CQ330" s="22"/>
      <c r="CR330" s="22"/>
      <c r="CS330" s="22"/>
      <c r="CT330" s="22"/>
      <c r="CU330" s="22"/>
      <c r="CV330" s="22"/>
      <c r="CW330" s="22"/>
      <c r="CX330" s="22"/>
      <c r="CY330" s="22"/>
      <c r="CZ330" s="22"/>
      <c r="DA330" s="22"/>
      <c r="DB330" s="22"/>
      <c r="DC330" s="22"/>
      <c r="DD330" s="22"/>
      <c r="DE330" s="22"/>
      <c r="DF330" s="22"/>
      <c r="DG330" s="22"/>
      <c r="DH330" s="22"/>
      <c r="DI330" s="22"/>
      <c r="DJ330" s="22"/>
      <c r="DK330" s="22"/>
      <c r="DL330" s="22"/>
    </row>
    <row r="331" spans="1:116" x14ac:dyDescent="0.25">
      <c r="A331" s="21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  <c r="AS331" s="22"/>
      <c r="AT331" s="22"/>
      <c r="AU331" s="22"/>
      <c r="AV331" s="22"/>
      <c r="AW331" s="22"/>
      <c r="AX331" s="22"/>
      <c r="AY331" s="22"/>
      <c r="AZ331" s="22"/>
      <c r="BA331" s="22"/>
      <c r="BB331" s="22"/>
      <c r="BC331" s="22"/>
      <c r="BD331" s="22"/>
      <c r="BE331" s="22"/>
      <c r="BF331" s="22"/>
      <c r="BG331" s="22"/>
      <c r="BH331" s="22"/>
      <c r="BI331" s="22"/>
      <c r="BJ331" s="22"/>
      <c r="BK331" s="22"/>
      <c r="BL331" s="22"/>
      <c r="BM331" s="22"/>
      <c r="BN331" s="22"/>
      <c r="BO331" s="22"/>
      <c r="BP331" s="22"/>
      <c r="BQ331" s="22"/>
      <c r="BR331" s="22"/>
      <c r="BS331" s="22"/>
      <c r="BT331" s="22"/>
      <c r="BU331" s="22"/>
      <c r="BV331" s="22"/>
      <c r="BW331" s="22"/>
      <c r="BX331" s="22"/>
      <c r="BY331" s="22"/>
      <c r="BZ331" s="22"/>
      <c r="CA331" s="22"/>
      <c r="CB331" s="22"/>
      <c r="CC331" s="22"/>
      <c r="CD331" s="22"/>
      <c r="CE331" s="22"/>
      <c r="CF331" s="22"/>
      <c r="CG331" s="22"/>
      <c r="CH331" s="22"/>
      <c r="CI331" s="22"/>
      <c r="CJ331" s="22"/>
      <c r="CK331" s="22"/>
      <c r="CL331" s="22"/>
      <c r="CM331" s="22"/>
      <c r="CN331" s="22"/>
      <c r="CO331" s="22"/>
      <c r="CP331" s="22"/>
      <c r="CQ331" s="22"/>
      <c r="CR331" s="22"/>
      <c r="CS331" s="22"/>
      <c r="CT331" s="22"/>
      <c r="CU331" s="22"/>
      <c r="CV331" s="22"/>
      <c r="CW331" s="22"/>
      <c r="CX331" s="22"/>
      <c r="CY331" s="22"/>
      <c r="CZ331" s="22"/>
      <c r="DA331" s="22"/>
      <c r="DB331" s="22"/>
      <c r="DC331" s="22"/>
      <c r="DD331" s="22"/>
      <c r="DE331" s="22"/>
      <c r="DF331" s="22"/>
      <c r="DG331" s="22"/>
      <c r="DH331" s="22"/>
      <c r="DI331" s="22"/>
      <c r="DJ331" s="22"/>
      <c r="DK331" s="22"/>
      <c r="DL331" s="22"/>
    </row>
    <row r="332" spans="1:116" x14ac:dyDescent="0.25">
      <c r="A332" s="21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2"/>
      <c r="BB332" s="22"/>
      <c r="BC332" s="22"/>
      <c r="BD332" s="22"/>
      <c r="BE332" s="22"/>
      <c r="BF332" s="22"/>
      <c r="BG332" s="22"/>
      <c r="BH332" s="22"/>
      <c r="BI332" s="22"/>
      <c r="BJ332" s="22"/>
      <c r="BK332" s="22"/>
      <c r="BL332" s="22"/>
      <c r="BM332" s="22"/>
      <c r="BN332" s="22"/>
      <c r="BO332" s="22"/>
      <c r="BP332" s="22"/>
      <c r="BQ332" s="22"/>
      <c r="BR332" s="22"/>
      <c r="BS332" s="22"/>
      <c r="BT332" s="22"/>
      <c r="BU332" s="22"/>
      <c r="BV332" s="22"/>
      <c r="BW332" s="22"/>
      <c r="BX332" s="22"/>
      <c r="BY332" s="22"/>
      <c r="BZ332" s="22"/>
      <c r="CA332" s="22"/>
      <c r="CB332" s="22"/>
      <c r="CC332" s="22"/>
      <c r="CD332" s="22"/>
      <c r="CE332" s="22"/>
      <c r="CF332" s="22"/>
      <c r="CG332" s="22"/>
      <c r="CH332" s="22"/>
      <c r="CI332" s="22"/>
      <c r="CJ332" s="22"/>
      <c r="CK332" s="22"/>
      <c r="CL332" s="22"/>
      <c r="CM332" s="22"/>
      <c r="CN332" s="22"/>
      <c r="CO332" s="22"/>
      <c r="CP332" s="22"/>
      <c r="CQ332" s="22"/>
      <c r="CR332" s="22"/>
      <c r="CS332" s="22"/>
      <c r="CT332" s="22"/>
      <c r="CU332" s="22"/>
      <c r="CV332" s="22"/>
      <c r="CW332" s="22"/>
      <c r="CX332" s="22"/>
      <c r="CY332" s="22"/>
      <c r="CZ332" s="22"/>
      <c r="DA332" s="22"/>
      <c r="DB332" s="22"/>
      <c r="DC332" s="22"/>
      <c r="DD332" s="22"/>
      <c r="DE332" s="22"/>
      <c r="DF332" s="22"/>
      <c r="DG332" s="22"/>
      <c r="DH332" s="22"/>
      <c r="DI332" s="22"/>
      <c r="DJ332" s="22"/>
      <c r="DK332" s="22"/>
      <c r="DL332" s="22"/>
    </row>
    <row r="333" spans="1:116" x14ac:dyDescent="0.25">
      <c r="A333" s="21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2"/>
      <c r="BA333" s="22"/>
      <c r="BB333" s="22"/>
      <c r="BC333" s="22"/>
      <c r="BD333" s="22"/>
      <c r="BE333" s="22"/>
      <c r="BF333" s="22"/>
      <c r="BG333" s="22"/>
      <c r="BH333" s="22"/>
      <c r="BI333" s="22"/>
      <c r="BJ333" s="22"/>
      <c r="BK333" s="22"/>
      <c r="BL333" s="22"/>
      <c r="BM333" s="22"/>
      <c r="BN333" s="22"/>
      <c r="BO333" s="22"/>
      <c r="BP333" s="22"/>
      <c r="BQ333" s="22"/>
      <c r="BR333" s="22"/>
      <c r="BS333" s="22"/>
      <c r="BT333" s="22"/>
      <c r="BU333" s="22"/>
      <c r="BV333" s="22"/>
      <c r="BW333" s="22"/>
      <c r="BX333" s="22"/>
      <c r="BY333" s="22"/>
      <c r="BZ333" s="22"/>
      <c r="CA333" s="22"/>
      <c r="CB333" s="22"/>
      <c r="CC333" s="22"/>
      <c r="CD333" s="22"/>
      <c r="CE333" s="22"/>
      <c r="CF333" s="22"/>
      <c r="CG333" s="22"/>
      <c r="CH333" s="22"/>
      <c r="CI333" s="22"/>
      <c r="CJ333" s="22"/>
      <c r="CK333" s="22"/>
      <c r="CL333" s="22"/>
      <c r="CM333" s="22"/>
      <c r="CN333" s="22"/>
      <c r="CO333" s="22"/>
      <c r="CP333" s="22"/>
      <c r="CQ333" s="22"/>
      <c r="CR333" s="22"/>
      <c r="CS333" s="22"/>
      <c r="CT333" s="22"/>
      <c r="CU333" s="22"/>
      <c r="CV333" s="22"/>
      <c r="CW333" s="22"/>
      <c r="CX333" s="22"/>
      <c r="CY333" s="22"/>
      <c r="CZ333" s="22"/>
      <c r="DA333" s="22"/>
      <c r="DB333" s="22"/>
      <c r="DC333" s="22"/>
      <c r="DD333" s="22"/>
      <c r="DE333" s="22"/>
      <c r="DF333" s="22"/>
      <c r="DG333" s="22"/>
      <c r="DH333" s="22"/>
      <c r="DI333" s="22"/>
      <c r="DJ333" s="22"/>
      <c r="DK333" s="22"/>
      <c r="DL333" s="22"/>
    </row>
    <row r="334" spans="1:116" x14ac:dyDescent="0.25">
      <c r="A334" s="21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  <c r="AS334" s="22"/>
      <c r="AT334" s="22"/>
      <c r="AU334" s="22"/>
      <c r="AV334" s="22"/>
      <c r="AW334" s="22"/>
      <c r="AX334" s="22"/>
      <c r="AY334" s="22"/>
      <c r="AZ334" s="22"/>
      <c r="BA334" s="22"/>
      <c r="BB334" s="22"/>
      <c r="BC334" s="22"/>
      <c r="BD334" s="22"/>
      <c r="BE334" s="22"/>
      <c r="BF334" s="22"/>
      <c r="BG334" s="22"/>
      <c r="BH334" s="22"/>
      <c r="BI334" s="22"/>
      <c r="BJ334" s="22"/>
      <c r="BK334" s="22"/>
      <c r="BL334" s="22"/>
      <c r="BM334" s="22"/>
      <c r="BN334" s="22"/>
      <c r="BO334" s="22"/>
      <c r="BP334" s="22"/>
      <c r="BQ334" s="22"/>
      <c r="BR334" s="22"/>
      <c r="BS334" s="22"/>
      <c r="BT334" s="22"/>
      <c r="BU334" s="22"/>
      <c r="BV334" s="22"/>
      <c r="BW334" s="22"/>
      <c r="BX334" s="22"/>
      <c r="BY334" s="22"/>
      <c r="BZ334" s="22"/>
      <c r="CA334" s="22"/>
      <c r="CB334" s="22"/>
      <c r="CC334" s="22"/>
      <c r="CD334" s="22"/>
      <c r="CE334" s="22"/>
      <c r="CF334" s="22"/>
      <c r="CG334" s="22"/>
      <c r="CH334" s="22"/>
      <c r="CI334" s="22"/>
      <c r="CJ334" s="22"/>
      <c r="CK334" s="22"/>
      <c r="CL334" s="22"/>
      <c r="CM334" s="22"/>
      <c r="CN334" s="22"/>
      <c r="CO334" s="22"/>
      <c r="CP334" s="22"/>
      <c r="CQ334" s="22"/>
      <c r="CR334" s="22"/>
      <c r="CS334" s="22"/>
      <c r="CT334" s="22"/>
      <c r="CU334" s="22"/>
      <c r="CV334" s="22"/>
      <c r="CW334" s="22"/>
      <c r="CX334" s="22"/>
      <c r="CY334" s="22"/>
      <c r="CZ334" s="22"/>
      <c r="DA334" s="22"/>
      <c r="DB334" s="22"/>
      <c r="DC334" s="22"/>
      <c r="DD334" s="22"/>
      <c r="DE334" s="22"/>
      <c r="DF334" s="22"/>
      <c r="DG334" s="22"/>
      <c r="DH334" s="22"/>
      <c r="DI334" s="22"/>
      <c r="DJ334" s="22"/>
      <c r="DK334" s="22"/>
      <c r="DL334" s="22"/>
    </row>
    <row r="335" spans="1:116" x14ac:dyDescent="0.25">
      <c r="A335" s="21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  <c r="AS335" s="22"/>
      <c r="AT335" s="22"/>
      <c r="AU335" s="22"/>
      <c r="AV335" s="22"/>
      <c r="AW335" s="22"/>
      <c r="AX335" s="22"/>
      <c r="AY335" s="22"/>
      <c r="AZ335" s="22"/>
      <c r="BA335" s="22"/>
      <c r="BB335" s="22"/>
      <c r="BC335" s="22"/>
      <c r="BD335" s="22"/>
      <c r="BE335" s="22"/>
      <c r="BF335" s="22"/>
      <c r="BG335" s="22"/>
      <c r="BH335" s="22"/>
      <c r="BI335" s="22"/>
      <c r="BJ335" s="22"/>
      <c r="BK335" s="22"/>
      <c r="BL335" s="22"/>
      <c r="BM335" s="22"/>
      <c r="BN335" s="22"/>
      <c r="BO335" s="22"/>
      <c r="BP335" s="22"/>
      <c r="BQ335" s="22"/>
      <c r="BR335" s="22"/>
      <c r="BS335" s="22"/>
      <c r="BT335" s="22"/>
      <c r="BU335" s="22"/>
      <c r="BV335" s="22"/>
      <c r="BW335" s="22"/>
      <c r="BX335" s="22"/>
      <c r="BY335" s="22"/>
      <c r="BZ335" s="22"/>
      <c r="CA335" s="22"/>
      <c r="CB335" s="22"/>
      <c r="CC335" s="22"/>
      <c r="CD335" s="22"/>
      <c r="CE335" s="22"/>
      <c r="CF335" s="22"/>
      <c r="CG335" s="22"/>
      <c r="CH335" s="22"/>
      <c r="CI335" s="22"/>
      <c r="CJ335" s="22"/>
      <c r="CK335" s="22"/>
      <c r="CL335" s="22"/>
      <c r="CM335" s="22"/>
      <c r="CN335" s="22"/>
      <c r="CO335" s="22"/>
      <c r="CP335" s="22"/>
      <c r="CQ335" s="22"/>
      <c r="CR335" s="22"/>
      <c r="CS335" s="22"/>
      <c r="CT335" s="22"/>
      <c r="CU335" s="22"/>
      <c r="CV335" s="22"/>
      <c r="CW335" s="22"/>
      <c r="CX335" s="22"/>
      <c r="CY335" s="22"/>
      <c r="CZ335" s="22"/>
      <c r="DA335" s="22"/>
      <c r="DB335" s="22"/>
      <c r="DC335" s="22"/>
      <c r="DD335" s="22"/>
      <c r="DE335" s="22"/>
      <c r="DF335" s="22"/>
      <c r="DG335" s="22"/>
      <c r="DH335" s="22"/>
      <c r="DI335" s="22"/>
      <c r="DJ335" s="22"/>
      <c r="DK335" s="22"/>
      <c r="DL335" s="22"/>
    </row>
    <row r="336" spans="1:116" x14ac:dyDescent="0.25">
      <c r="A336" s="21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  <c r="AS336" s="22"/>
      <c r="AT336" s="22"/>
      <c r="AU336" s="22"/>
      <c r="AV336" s="22"/>
      <c r="AW336" s="22"/>
      <c r="AX336" s="22"/>
      <c r="AY336" s="22"/>
      <c r="AZ336" s="22"/>
      <c r="BA336" s="22"/>
      <c r="BB336" s="22"/>
      <c r="BC336" s="22"/>
      <c r="BD336" s="22"/>
      <c r="BE336" s="22"/>
      <c r="BF336" s="22"/>
      <c r="BG336" s="22"/>
      <c r="BH336" s="22"/>
      <c r="BI336" s="22"/>
      <c r="BJ336" s="22"/>
      <c r="BK336" s="22"/>
      <c r="BL336" s="22"/>
      <c r="BM336" s="22"/>
      <c r="BN336" s="22"/>
      <c r="BO336" s="22"/>
      <c r="BP336" s="22"/>
      <c r="BQ336" s="22"/>
      <c r="BR336" s="22"/>
      <c r="BS336" s="22"/>
      <c r="BT336" s="22"/>
      <c r="BU336" s="22"/>
      <c r="BV336" s="22"/>
      <c r="BW336" s="22"/>
      <c r="BX336" s="22"/>
      <c r="BY336" s="22"/>
      <c r="BZ336" s="22"/>
      <c r="CA336" s="22"/>
      <c r="CB336" s="22"/>
      <c r="CC336" s="22"/>
      <c r="CD336" s="22"/>
      <c r="CE336" s="22"/>
      <c r="CF336" s="22"/>
      <c r="CG336" s="22"/>
      <c r="CH336" s="22"/>
      <c r="CI336" s="22"/>
      <c r="CJ336" s="22"/>
      <c r="CK336" s="22"/>
      <c r="CL336" s="22"/>
      <c r="CM336" s="22"/>
      <c r="CN336" s="22"/>
      <c r="CO336" s="22"/>
      <c r="CP336" s="22"/>
      <c r="CQ336" s="22"/>
      <c r="CR336" s="22"/>
      <c r="CS336" s="22"/>
      <c r="CT336" s="22"/>
      <c r="CU336" s="22"/>
      <c r="CV336" s="22"/>
      <c r="CW336" s="22"/>
      <c r="CX336" s="22"/>
      <c r="CY336" s="22"/>
      <c r="CZ336" s="22"/>
      <c r="DA336" s="22"/>
      <c r="DB336" s="22"/>
      <c r="DC336" s="22"/>
      <c r="DD336" s="22"/>
      <c r="DE336" s="22"/>
      <c r="DF336" s="22"/>
      <c r="DG336" s="22"/>
      <c r="DH336" s="22"/>
      <c r="DI336" s="22"/>
      <c r="DJ336" s="22"/>
      <c r="DK336" s="22"/>
      <c r="DL336" s="22"/>
    </row>
    <row r="337" spans="1:116" x14ac:dyDescent="0.25">
      <c r="A337" s="21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  <c r="AR337" s="22"/>
      <c r="AS337" s="22"/>
      <c r="AT337" s="22"/>
      <c r="AU337" s="22"/>
      <c r="AV337" s="22"/>
      <c r="AW337" s="22"/>
      <c r="AX337" s="22"/>
      <c r="AY337" s="22"/>
      <c r="AZ337" s="22"/>
      <c r="BA337" s="22"/>
      <c r="BB337" s="22"/>
      <c r="BC337" s="22"/>
      <c r="BD337" s="22"/>
      <c r="BE337" s="22"/>
      <c r="BF337" s="22"/>
      <c r="BG337" s="22"/>
      <c r="BH337" s="22"/>
      <c r="BI337" s="22"/>
      <c r="BJ337" s="22"/>
      <c r="BK337" s="22"/>
      <c r="BL337" s="22"/>
      <c r="BM337" s="22"/>
      <c r="BN337" s="22"/>
      <c r="BO337" s="22"/>
      <c r="BP337" s="22"/>
      <c r="BQ337" s="22"/>
      <c r="BR337" s="22"/>
      <c r="BS337" s="22"/>
      <c r="BT337" s="22"/>
      <c r="BU337" s="22"/>
      <c r="BV337" s="22"/>
      <c r="BW337" s="22"/>
      <c r="BX337" s="22"/>
      <c r="BY337" s="22"/>
      <c r="BZ337" s="22"/>
      <c r="CA337" s="22"/>
      <c r="CB337" s="22"/>
      <c r="CC337" s="22"/>
      <c r="CD337" s="22"/>
      <c r="CE337" s="22"/>
      <c r="CF337" s="22"/>
      <c r="CG337" s="22"/>
      <c r="CH337" s="22"/>
      <c r="CI337" s="22"/>
      <c r="CJ337" s="22"/>
      <c r="CK337" s="22"/>
      <c r="CL337" s="22"/>
      <c r="CM337" s="22"/>
      <c r="CN337" s="22"/>
      <c r="CO337" s="22"/>
      <c r="CP337" s="22"/>
      <c r="CQ337" s="22"/>
      <c r="CR337" s="22"/>
      <c r="CS337" s="22"/>
      <c r="CT337" s="22"/>
      <c r="CU337" s="22"/>
      <c r="CV337" s="22"/>
      <c r="CW337" s="22"/>
      <c r="CX337" s="22"/>
      <c r="CY337" s="22"/>
      <c r="CZ337" s="22"/>
      <c r="DA337" s="22"/>
      <c r="DB337" s="22"/>
      <c r="DC337" s="22"/>
      <c r="DD337" s="22"/>
      <c r="DE337" s="22"/>
      <c r="DF337" s="22"/>
      <c r="DG337" s="22"/>
      <c r="DH337" s="22"/>
      <c r="DI337" s="22"/>
      <c r="DJ337" s="22"/>
      <c r="DK337" s="22"/>
      <c r="DL337" s="22"/>
    </row>
    <row r="338" spans="1:116" x14ac:dyDescent="0.25">
      <c r="A338" s="21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  <c r="AR338" s="22"/>
      <c r="AS338" s="22"/>
      <c r="AT338" s="22"/>
      <c r="AU338" s="22"/>
      <c r="AV338" s="22"/>
      <c r="AW338" s="22"/>
      <c r="AX338" s="22"/>
      <c r="AY338" s="22"/>
      <c r="AZ338" s="22"/>
      <c r="BA338" s="22"/>
      <c r="BB338" s="22"/>
      <c r="BC338" s="22"/>
      <c r="BD338" s="22"/>
      <c r="BE338" s="22"/>
      <c r="BF338" s="22"/>
      <c r="BG338" s="22"/>
      <c r="BH338" s="22"/>
      <c r="BI338" s="22"/>
      <c r="BJ338" s="22"/>
      <c r="BK338" s="22"/>
      <c r="BL338" s="22"/>
      <c r="BM338" s="22"/>
      <c r="BN338" s="22"/>
      <c r="BO338" s="22"/>
      <c r="BP338" s="22"/>
      <c r="BQ338" s="22"/>
      <c r="BR338" s="22"/>
      <c r="BS338" s="22"/>
      <c r="BT338" s="22"/>
      <c r="BU338" s="22"/>
      <c r="BV338" s="22"/>
      <c r="BW338" s="22"/>
      <c r="BX338" s="22"/>
      <c r="BY338" s="22"/>
      <c r="BZ338" s="22"/>
      <c r="CA338" s="22"/>
      <c r="CB338" s="22"/>
      <c r="CC338" s="22"/>
      <c r="CD338" s="22"/>
      <c r="CE338" s="22"/>
      <c r="CF338" s="22"/>
      <c r="CG338" s="22"/>
      <c r="CH338" s="22"/>
      <c r="CI338" s="22"/>
      <c r="CJ338" s="22"/>
      <c r="CK338" s="22"/>
      <c r="CL338" s="22"/>
      <c r="CM338" s="22"/>
      <c r="CN338" s="22"/>
      <c r="CO338" s="22"/>
      <c r="CP338" s="22"/>
      <c r="CQ338" s="22"/>
      <c r="CR338" s="22"/>
      <c r="CS338" s="22"/>
      <c r="CT338" s="22"/>
      <c r="CU338" s="22"/>
      <c r="CV338" s="22"/>
      <c r="CW338" s="22"/>
      <c r="CX338" s="22"/>
      <c r="CY338" s="22"/>
      <c r="CZ338" s="22"/>
      <c r="DA338" s="22"/>
      <c r="DB338" s="22"/>
      <c r="DC338" s="22"/>
      <c r="DD338" s="22"/>
      <c r="DE338" s="22"/>
      <c r="DF338" s="22"/>
      <c r="DG338" s="22"/>
      <c r="DH338" s="22"/>
      <c r="DI338" s="22"/>
      <c r="DJ338" s="22"/>
      <c r="DK338" s="22"/>
      <c r="DL338" s="22"/>
    </row>
    <row r="339" spans="1:116" x14ac:dyDescent="0.25">
      <c r="A339" s="21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2"/>
      <c r="AR339" s="22"/>
      <c r="AS339" s="22"/>
      <c r="AT339" s="22"/>
      <c r="AU339" s="22"/>
      <c r="AV339" s="22"/>
      <c r="AW339" s="22"/>
      <c r="AX339" s="22"/>
      <c r="AY339" s="22"/>
      <c r="AZ339" s="22"/>
      <c r="BA339" s="22"/>
      <c r="BB339" s="22"/>
      <c r="BC339" s="22"/>
      <c r="BD339" s="22"/>
      <c r="BE339" s="22"/>
      <c r="BF339" s="22"/>
      <c r="BG339" s="22"/>
      <c r="BH339" s="22"/>
      <c r="BI339" s="22"/>
      <c r="BJ339" s="22"/>
      <c r="BK339" s="22"/>
      <c r="BL339" s="22"/>
      <c r="BM339" s="22"/>
      <c r="BN339" s="22"/>
      <c r="BO339" s="22"/>
      <c r="BP339" s="22"/>
      <c r="BQ339" s="22"/>
      <c r="BR339" s="22"/>
      <c r="BS339" s="22"/>
      <c r="BT339" s="22"/>
      <c r="BU339" s="22"/>
      <c r="BV339" s="22"/>
      <c r="BW339" s="22"/>
      <c r="BX339" s="22"/>
      <c r="BY339" s="22"/>
      <c r="BZ339" s="22"/>
      <c r="CA339" s="22"/>
      <c r="CB339" s="22"/>
      <c r="CC339" s="22"/>
      <c r="CD339" s="22"/>
      <c r="CE339" s="22"/>
      <c r="CF339" s="22"/>
      <c r="CG339" s="22"/>
      <c r="CH339" s="22"/>
      <c r="CI339" s="22"/>
      <c r="CJ339" s="22"/>
      <c r="CK339" s="22"/>
      <c r="CL339" s="22"/>
      <c r="CM339" s="22"/>
      <c r="CN339" s="22"/>
      <c r="CO339" s="22"/>
      <c r="CP339" s="22"/>
      <c r="CQ339" s="22"/>
      <c r="CR339" s="22"/>
      <c r="CS339" s="22"/>
      <c r="CT339" s="22"/>
      <c r="CU339" s="22"/>
      <c r="CV339" s="22"/>
      <c r="CW339" s="22"/>
      <c r="CX339" s="22"/>
      <c r="CY339" s="22"/>
      <c r="CZ339" s="22"/>
      <c r="DA339" s="22"/>
      <c r="DB339" s="22"/>
      <c r="DC339" s="22"/>
      <c r="DD339" s="22"/>
      <c r="DE339" s="22"/>
      <c r="DF339" s="22"/>
      <c r="DG339" s="22"/>
      <c r="DH339" s="22"/>
      <c r="DI339" s="22"/>
      <c r="DJ339" s="22"/>
      <c r="DK339" s="22"/>
      <c r="DL339" s="22"/>
    </row>
    <row r="340" spans="1:116" x14ac:dyDescent="0.25">
      <c r="A340" s="21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  <c r="AR340" s="22"/>
      <c r="AS340" s="22"/>
      <c r="AT340" s="22"/>
      <c r="AU340" s="22"/>
      <c r="AV340" s="22"/>
      <c r="AW340" s="22"/>
      <c r="AX340" s="22"/>
      <c r="AY340" s="22"/>
      <c r="AZ340" s="22"/>
      <c r="BA340" s="22"/>
      <c r="BB340" s="22"/>
      <c r="BC340" s="22"/>
      <c r="BD340" s="22"/>
      <c r="BE340" s="22"/>
      <c r="BF340" s="22"/>
      <c r="BG340" s="22"/>
      <c r="BH340" s="22"/>
      <c r="BI340" s="22"/>
      <c r="BJ340" s="22"/>
      <c r="BK340" s="22"/>
      <c r="BL340" s="22"/>
      <c r="BM340" s="22"/>
      <c r="BN340" s="22"/>
      <c r="BO340" s="22"/>
      <c r="BP340" s="22"/>
      <c r="BQ340" s="22"/>
      <c r="BR340" s="22"/>
      <c r="BS340" s="22"/>
      <c r="BT340" s="22"/>
      <c r="BU340" s="22"/>
      <c r="BV340" s="22"/>
      <c r="BW340" s="22"/>
      <c r="BX340" s="22"/>
      <c r="BY340" s="22"/>
      <c r="BZ340" s="22"/>
      <c r="CA340" s="22"/>
      <c r="CB340" s="22"/>
      <c r="CC340" s="22"/>
      <c r="CD340" s="22"/>
      <c r="CE340" s="22"/>
      <c r="CF340" s="22"/>
      <c r="CG340" s="22"/>
      <c r="CH340" s="22"/>
      <c r="CI340" s="22"/>
      <c r="CJ340" s="22"/>
      <c r="CK340" s="22"/>
      <c r="CL340" s="22"/>
      <c r="CM340" s="22"/>
      <c r="CN340" s="22"/>
      <c r="CO340" s="22"/>
      <c r="CP340" s="22"/>
      <c r="CQ340" s="22"/>
      <c r="CR340" s="22"/>
      <c r="CS340" s="22"/>
      <c r="CT340" s="22"/>
      <c r="CU340" s="22"/>
      <c r="CV340" s="22"/>
      <c r="CW340" s="22"/>
      <c r="CX340" s="22"/>
      <c r="CY340" s="22"/>
      <c r="CZ340" s="22"/>
      <c r="DA340" s="22"/>
      <c r="DB340" s="22"/>
      <c r="DC340" s="22"/>
      <c r="DD340" s="22"/>
      <c r="DE340" s="22"/>
      <c r="DF340" s="22"/>
      <c r="DG340" s="22"/>
      <c r="DH340" s="22"/>
      <c r="DI340" s="22"/>
      <c r="DJ340" s="22"/>
      <c r="DK340" s="22"/>
      <c r="DL340" s="22"/>
    </row>
    <row r="341" spans="1:116" x14ac:dyDescent="0.25">
      <c r="A341" s="21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  <c r="AR341" s="22"/>
      <c r="AS341" s="22"/>
      <c r="AT341" s="22"/>
      <c r="AU341" s="22"/>
      <c r="AV341" s="22"/>
      <c r="AW341" s="22"/>
      <c r="AX341" s="22"/>
      <c r="AY341" s="22"/>
      <c r="AZ341" s="22"/>
      <c r="BA341" s="22"/>
      <c r="BB341" s="22"/>
      <c r="BC341" s="22"/>
      <c r="BD341" s="22"/>
      <c r="BE341" s="22"/>
      <c r="BF341" s="22"/>
      <c r="BG341" s="22"/>
      <c r="BH341" s="22"/>
      <c r="BI341" s="22"/>
      <c r="BJ341" s="22"/>
      <c r="BK341" s="22"/>
      <c r="BL341" s="22"/>
      <c r="BM341" s="22"/>
      <c r="BN341" s="22"/>
      <c r="BO341" s="22"/>
      <c r="BP341" s="22"/>
      <c r="BQ341" s="22"/>
      <c r="BR341" s="22"/>
      <c r="BS341" s="22"/>
      <c r="BT341" s="22"/>
      <c r="BU341" s="22"/>
      <c r="BV341" s="22"/>
      <c r="BW341" s="22"/>
      <c r="BX341" s="22"/>
      <c r="BY341" s="22"/>
      <c r="BZ341" s="22"/>
      <c r="CA341" s="22"/>
      <c r="CB341" s="22"/>
      <c r="CC341" s="22"/>
      <c r="CD341" s="22"/>
      <c r="CE341" s="22"/>
      <c r="CF341" s="22"/>
      <c r="CG341" s="22"/>
      <c r="CH341" s="22"/>
      <c r="CI341" s="22"/>
      <c r="CJ341" s="22"/>
      <c r="CK341" s="22"/>
      <c r="CL341" s="22"/>
      <c r="CM341" s="22"/>
      <c r="CN341" s="22"/>
      <c r="CO341" s="22"/>
      <c r="CP341" s="22"/>
      <c r="CQ341" s="22"/>
      <c r="CR341" s="22"/>
      <c r="CS341" s="22"/>
      <c r="CT341" s="22"/>
      <c r="CU341" s="22"/>
      <c r="CV341" s="22"/>
      <c r="CW341" s="22"/>
      <c r="CX341" s="22"/>
      <c r="CY341" s="22"/>
      <c r="CZ341" s="22"/>
      <c r="DA341" s="22"/>
      <c r="DB341" s="22"/>
      <c r="DC341" s="22"/>
      <c r="DD341" s="22"/>
      <c r="DE341" s="22"/>
      <c r="DF341" s="22"/>
      <c r="DG341" s="22"/>
      <c r="DH341" s="22"/>
      <c r="DI341" s="22"/>
      <c r="DJ341" s="22"/>
      <c r="DK341" s="22"/>
      <c r="DL341" s="22"/>
    </row>
    <row r="342" spans="1:116" x14ac:dyDescent="0.25">
      <c r="A342" s="21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  <c r="AR342" s="22"/>
      <c r="AS342" s="22"/>
      <c r="AT342" s="22"/>
      <c r="AU342" s="22"/>
      <c r="AV342" s="22"/>
      <c r="AW342" s="22"/>
      <c r="AX342" s="22"/>
      <c r="AY342" s="22"/>
      <c r="AZ342" s="22"/>
      <c r="BA342" s="22"/>
      <c r="BB342" s="22"/>
      <c r="BC342" s="22"/>
      <c r="BD342" s="22"/>
      <c r="BE342" s="22"/>
      <c r="BF342" s="22"/>
      <c r="BG342" s="22"/>
      <c r="BH342" s="22"/>
      <c r="BI342" s="22"/>
      <c r="BJ342" s="22"/>
      <c r="BK342" s="22"/>
      <c r="BL342" s="22"/>
      <c r="BM342" s="22"/>
      <c r="BN342" s="22"/>
      <c r="BO342" s="22"/>
      <c r="BP342" s="22"/>
      <c r="BQ342" s="22"/>
      <c r="BR342" s="22"/>
      <c r="BS342" s="22"/>
      <c r="BT342" s="22"/>
      <c r="BU342" s="22"/>
      <c r="BV342" s="22"/>
      <c r="BW342" s="22"/>
      <c r="BX342" s="22"/>
      <c r="BY342" s="22"/>
      <c r="BZ342" s="22"/>
      <c r="CA342" s="22"/>
      <c r="CB342" s="22"/>
      <c r="CC342" s="22"/>
      <c r="CD342" s="22"/>
      <c r="CE342" s="22"/>
      <c r="CF342" s="22"/>
      <c r="CG342" s="22"/>
      <c r="CH342" s="22"/>
      <c r="CI342" s="22"/>
      <c r="CJ342" s="22"/>
      <c r="CK342" s="22"/>
      <c r="CL342" s="22"/>
      <c r="CM342" s="22"/>
      <c r="CN342" s="22"/>
      <c r="CO342" s="22"/>
      <c r="CP342" s="22"/>
      <c r="CQ342" s="22"/>
      <c r="CR342" s="22"/>
      <c r="CS342" s="22"/>
      <c r="CT342" s="22"/>
      <c r="CU342" s="22"/>
      <c r="CV342" s="22"/>
      <c r="CW342" s="22"/>
      <c r="CX342" s="22"/>
      <c r="CY342" s="22"/>
      <c r="CZ342" s="22"/>
      <c r="DA342" s="22"/>
      <c r="DB342" s="22"/>
      <c r="DC342" s="22"/>
      <c r="DD342" s="22"/>
      <c r="DE342" s="22"/>
      <c r="DF342" s="22"/>
      <c r="DG342" s="22"/>
      <c r="DH342" s="22"/>
      <c r="DI342" s="22"/>
      <c r="DJ342" s="22"/>
      <c r="DK342" s="22"/>
      <c r="DL342" s="22"/>
    </row>
    <row r="343" spans="1:116" x14ac:dyDescent="0.25">
      <c r="A343" s="21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  <c r="AR343" s="22"/>
      <c r="AS343" s="22"/>
      <c r="AT343" s="22"/>
      <c r="AU343" s="22"/>
      <c r="AV343" s="22"/>
      <c r="AW343" s="22"/>
      <c r="AX343" s="22"/>
      <c r="AY343" s="22"/>
      <c r="AZ343" s="22"/>
      <c r="BA343" s="22"/>
      <c r="BB343" s="22"/>
      <c r="BC343" s="22"/>
      <c r="BD343" s="22"/>
      <c r="BE343" s="22"/>
      <c r="BF343" s="22"/>
      <c r="BG343" s="22"/>
      <c r="BH343" s="22"/>
      <c r="BI343" s="22"/>
      <c r="BJ343" s="22"/>
      <c r="BK343" s="22"/>
      <c r="BL343" s="22"/>
      <c r="BM343" s="22"/>
      <c r="BN343" s="22"/>
      <c r="BO343" s="22"/>
      <c r="BP343" s="22"/>
      <c r="BQ343" s="22"/>
      <c r="BR343" s="22"/>
      <c r="BS343" s="22"/>
      <c r="BT343" s="22"/>
      <c r="BU343" s="22"/>
      <c r="BV343" s="22"/>
      <c r="BW343" s="22"/>
      <c r="BX343" s="22"/>
      <c r="BY343" s="22"/>
      <c r="BZ343" s="22"/>
      <c r="CA343" s="22"/>
      <c r="CB343" s="22"/>
      <c r="CC343" s="22"/>
      <c r="CD343" s="22"/>
      <c r="CE343" s="22"/>
      <c r="CF343" s="22"/>
      <c r="CG343" s="22"/>
      <c r="CH343" s="22"/>
      <c r="CI343" s="22"/>
      <c r="CJ343" s="22"/>
      <c r="CK343" s="22"/>
      <c r="CL343" s="22"/>
      <c r="CM343" s="22"/>
      <c r="CN343" s="22"/>
      <c r="CO343" s="22"/>
      <c r="CP343" s="22"/>
      <c r="CQ343" s="22"/>
      <c r="CR343" s="22"/>
      <c r="CS343" s="22"/>
      <c r="CT343" s="22"/>
      <c r="CU343" s="22"/>
      <c r="CV343" s="22"/>
      <c r="CW343" s="22"/>
      <c r="CX343" s="22"/>
      <c r="CY343" s="22"/>
      <c r="CZ343" s="22"/>
      <c r="DA343" s="22"/>
      <c r="DB343" s="22"/>
      <c r="DC343" s="22"/>
      <c r="DD343" s="22"/>
      <c r="DE343" s="22"/>
      <c r="DF343" s="22"/>
      <c r="DG343" s="22"/>
      <c r="DH343" s="22"/>
      <c r="DI343" s="22"/>
      <c r="DJ343" s="22"/>
      <c r="DK343" s="22"/>
      <c r="DL343" s="22"/>
    </row>
    <row r="344" spans="1:116" x14ac:dyDescent="0.25">
      <c r="A344" s="21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  <c r="AR344" s="22"/>
      <c r="AS344" s="22"/>
      <c r="AT344" s="22"/>
      <c r="AU344" s="22"/>
      <c r="AV344" s="22"/>
      <c r="AW344" s="22"/>
      <c r="AX344" s="22"/>
      <c r="AY344" s="22"/>
      <c r="AZ344" s="22"/>
      <c r="BA344" s="22"/>
      <c r="BB344" s="22"/>
      <c r="BC344" s="22"/>
      <c r="BD344" s="22"/>
      <c r="BE344" s="22"/>
      <c r="BF344" s="22"/>
      <c r="BG344" s="22"/>
      <c r="BH344" s="22"/>
      <c r="BI344" s="22"/>
      <c r="BJ344" s="22"/>
      <c r="BK344" s="22"/>
      <c r="BL344" s="22"/>
      <c r="BM344" s="22"/>
      <c r="BN344" s="22"/>
      <c r="BO344" s="22"/>
      <c r="BP344" s="22"/>
      <c r="BQ344" s="22"/>
      <c r="BR344" s="22"/>
      <c r="BS344" s="22"/>
      <c r="BT344" s="22"/>
      <c r="BU344" s="22"/>
      <c r="BV344" s="22"/>
      <c r="BW344" s="22"/>
      <c r="BX344" s="22"/>
      <c r="BY344" s="22"/>
      <c r="BZ344" s="22"/>
      <c r="CA344" s="22"/>
      <c r="CB344" s="22"/>
      <c r="CC344" s="22"/>
      <c r="CD344" s="22"/>
      <c r="CE344" s="22"/>
      <c r="CF344" s="22"/>
      <c r="CG344" s="22"/>
      <c r="CH344" s="22"/>
      <c r="CI344" s="22"/>
      <c r="CJ344" s="22"/>
      <c r="CK344" s="22"/>
      <c r="CL344" s="22"/>
      <c r="CM344" s="22"/>
      <c r="CN344" s="22"/>
      <c r="CO344" s="22"/>
      <c r="CP344" s="22"/>
      <c r="CQ344" s="22"/>
      <c r="CR344" s="22"/>
      <c r="CS344" s="22"/>
      <c r="CT344" s="22"/>
      <c r="CU344" s="22"/>
      <c r="CV344" s="22"/>
      <c r="CW344" s="22"/>
      <c r="CX344" s="22"/>
      <c r="CY344" s="22"/>
      <c r="CZ344" s="22"/>
      <c r="DA344" s="22"/>
      <c r="DB344" s="22"/>
      <c r="DC344" s="22"/>
      <c r="DD344" s="22"/>
      <c r="DE344" s="22"/>
      <c r="DF344" s="22"/>
      <c r="DG344" s="22"/>
      <c r="DH344" s="22"/>
      <c r="DI344" s="22"/>
      <c r="DJ344" s="22"/>
      <c r="DK344" s="22"/>
      <c r="DL344" s="22"/>
    </row>
    <row r="345" spans="1:116" x14ac:dyDescent="0.25">
      <c r="A345" s="21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  <c r="AR345" s="22"/>
      <c r="AS345" s="22"/>
      <c r="AT345" s="22"/>
      <c r="AU345" s="22"/>
      <c r="AV345" s="22"/>
      <c r="AW345" s="22"/>
      <c r="AX345" s="22"/>
      <c r="AY345" s="22"/>
      <c r="AZ345" s="22"/>
      <c r="BA345" s="22"/>
      <c r="BB345" s="22"/>
      <c r="BC345" s="22"/>
      <c r="BD345" s="22"/>
      <c r="BE345" s="22"/>
      <c r="BF345" s="22"/>
      <c r="BG345" s="22"/>
      <c r="BH345" s="22"/>
      <c r="BI345" s="22"/>
      <c r="BJ345" s="22"/>
      <c r="BK345" s="22"/>
      <c r="BL345" s="22"/>
      <c r="BM345" s="22"/>
      <c r="BN345" s="22"/>
      <c r="BO345" s="22"/>
      <c r="BP345" s="22"/>
      <c r="BQ345" s="22"/>
      <c r="BR345" s="22"/>
      <c r="BS345" s="22"/>
      <c r="BT345" s="22"/>
      <c r="BU345" s="22"/>
      <c r="BV345" s="22"/>
      <c r="BW345" s="22"/>
      <c r="BX345" s="22"/>
      <c r="BY345" s="22"/>
      <c r="BZ345" s="22"/>
      <c r="CA345" s="22"/>
      <c r="CB345" s="22"/>
      <c r="CC345" s="22"/>
      <c r="CD345" s="22"/>
      <c r="CE345" s="22"/>
      <c r="CF345" s="22"/>
      <c r="CG345" s="22"/>
      <c r="CH345" s="22"/>
      <c r="CI345" s="22"/>
      <c r="CJ345" s="22"/>
      <c r="CK345" s="22"/>
      <c r="CL345" s="22"/>
      <c r="CM345" s="22"/>
      <c r="CN345" s="22"/>
      <c r="CO345" s="22"/>
      <c r="CP345" s="22"/>
      <c r="CQ345" s="22"/>
      <c r="CR345" s="22"/>
      <c r="CS345" s="22"/>
      <c r="CT345" s="22"/>
      <c r="CU345" s="22"/>
      <c r="CV345" s="22"/>
      <c r="CW345" s="22"/>
      <c r="CX345" s="22"/>
      <c r="CY345" s="22"/>
      <c r="CZ345" s="22"/>
      <c r="DA345" s="22"/>
      <c r="DB345" s="22"/>
      <c r="DC345" s="22"/>
      <c r="DD345" s="22"/>
      <c r="DE345" s="22"/>
      <c r="DF345" s="22"/>
      <c r="DG345" s="22"/>
      <c r="DH345" s="22"/>
      <c r="DI345" s="22"/>
      <c r="DJ345" s="22"/>
      <c r="DK345" s="22"/>
      <c r="DL345" s="22"/>
    </row>
    <row r="346" spans="1:116" x14ac:dyDescent="0.25">
      <c r="A346" s="21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  <c r="AR346" s="22"/>
      <c r="AS346" s="22"/>
      <c r="AT346" s="22"/>
      <c r="AU346" s="22"/>
      <c r="AV346" s="22"/>
      <c r="AW346" s="22"/>
      <c r="AX346" s="22"/>
      <c r="AY346" s="22"/>
      <c r="AZ346" s="22"/>
      <c r="BA346" s="22"/>
      <c r="BB346" s="22"/>
      <c r="BC346" s="22"/>
      <c r="BD346" s="22"/>
      <c r="BE346" s="22"/>
      <c r="BF346" s="22"/>
      <c r="BG346" s="22"/>
      <c r="BH346" s="22"/>
      <c r="BI346" s="22"/>
      <c r="BJ346" s="22"/>
      <c r="BK346" s="22"/>
      <c r="BL346" s="22"/>
      <c r="BM346" s="22"/>
      <c r="BN346" s="22"/>
      <c r="BO346" s="22"/>
      <c r="BP346" s="22"/>
      <c r="BQ346" s="22"/>
      <c r="BR346" s="22"/>
      <c r="BS346" s="22"/>
      <c r="BT346" s="22"/>
      <c r="BU346" s="22"/>
      <c r="BV346" s="22"/>
      <c r="BW346" s="22"/>
      <c r="BX346" s="22"/>
      <c r="BY346" s="22"/>
      <c r="BZ346" s="22"/>
      <c r="CA346" s="22"/>
      <c r="CB346" s="22"/>
      <c r="CC346" s="22"/>
      <c r="CD346" s="22"/>
      <c r="CE346" s="22"/>
      <c r="CF346" s="22"/>
      <c r="CG346" s="22"/>
      <c r="CH346" s="22"/>
      <c r="CI346" s="22"/>
      <c r="CJ346" s="22"/>
      <c r="CK346" s="22"/>
      <c r="CL346" s="22"/>
      <c r="CM346" s="22"/>
      <c r="CN346" s="22"/>
      <c r="CO346" s="22"/>
      <c r="CP346" s="22"/>
      <c r="CQ346" s="22"/>
      <c r="CR346" s="22"/>
      <c r="CS346" s="22"/>
      <c r="CT346" s="22"/>
      <c r="CU346" s="22"/>
      <c r="CV346" s="22"/>
      <c r="CW346" s="22"/>
      <c r="CX346" s="22"/>
      <c r="CY346" s="22"/>
      <c r="CZ346" s="22"/>
      <c r="DA346" s="22"/>
      <c r="DB346" s="22"/>
      <c r="DC346" s="22"/>
      <c r="DD346" s="22"/>
      <c r="DE346" s="22"/>
      <c r="DF346" s="22"/>
      <c r="DG346" s="22"/>
      <c r="DH346" s="22"/>
      <c r="DI346" s="22"/>
      <c r="DJ346" s="22"/>
      <c r="DK346" s="22"/>
      <c r="DL346" s="22"/>
    </row>
    <row r="347" spans="1:116" x14ac:dyDescent="0.25">
      <c r="A347" s="21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  <c r="AU347" s="22"/>
      <c r="AV347" s="22"/>
      <c r="AW347" s="22"/>
      <c r="AX347" s="22"/>
      <c r="AY347" s="22"/>
      <c r="AZ347" s="22"/>
      <c r="BA347" s="22"/>
      <c r="BB347" s="22"/>
      <c r="BC347" s="22"/>
      <c r="BD347" s="22"/>
      <c r="BE347" s="22"/>
      <c r="BF347" s="22"/>
      <c r="BG347" s="22"/>
      <c r="BH347" s="22"/>
      <c r="BI347" s="22"/>
      <c r="BJ347" s="22"/>
      <c r="BK347" s="22"/>
      <c r="BL347" s="22"/>
      <c r="BM347" s="22"/>
      <c r="BN347" s="22"/>
      <c r="BO347" s="22"/>
      <c r="BP347" s="22"/>
      <c r="BQ347" s="22"/>
      <c r="BR347" s="22"/>
      <c r="BS347" s="22"/>
      <c r="BT347" s="22"/>
      <c r="BU347" s="22"/>
      <c r="BV347" s="22"/>
      <c r="BW347" s="22"/>
      <c r="BX347" s="22"/>
      <c r="BY347" s="22"/>
      <c r="BZ347" s="22"/>
      <c r="CA347" s="22"/>
      <c r="CB347" s="22"/>
      <c r="CC347" s="22"/>
      <c r="CD347" s="22"/>
      <c r="CE347" s="22"/>
      <c r="CF347" s="22"/>
      <c r="CG347" s="22"/>
      <c r="CH347" s="22"/>
      <c r="CI347" s="22"/>
      <c r="CJ347" s="22"/>
      <c r="CK347" s="22"/>
      <c r="CL347" s="22"/>
      <c r="CM347" s="22"/>
      <c r="CN347" s="22"/>
      <c r="CO347" s="22"/>
      <c r="CP347" s="22"/>
      <c r="CQ347" s="22"/>
      <c r="CR347" s="22"/>
      <c r="CS347" s="22"/>
      <c r="CT347" s="22"/>
      <c r="CU347" s="22"/>
      <c r="CV347" s="22"/>
      <c r="CW347" s="22"/>
      <c r="CX347" s="22"/>
      <c r="CY347" s="22"/>
      <c r="CZ347" s="22"/>
      <c r="DA347" s="22"/>
      <c r="DB347" s="22"/>
      <c r="DC347" s="22"/>
      <c r="DD347" s="22"/>
      <c r="DE347" s="22"/>
      <c r="DF347" s="22"/>
      <c r="DG347" s="22"/>
      <c r="DH347" s="22"/>
      <c r="DI347" s="22"/>
      <c r="DJ347" s="22"/>
      <c r="DK347" s="22"/>
      <c r="DL347" s="22"/>
    </row>
    <row r="348" spans="1:116" x14ac:dyDescent="0.25">
      <c r="A348" s="21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  <c r="AU348" s="22"/>
      <c r="AV348" s="22"/>
      <c r="AW348" s="22"/>
      <c r="AX348" s="22"/>
      <c r="AY348" s="22"/>
      <c r="AZ348" s="22"/>
      <c r="BA348" s="22"/>
      <c r="BB348" s="22"/>
      <c r="BC348" s="22"/>
      <c r="BD348" s="22"/>
      <c r="BE348" s="22"/>
      <c r="BF348" s="22"/>
      <c r="BG348" s="22"/>
      <c r="BH348" s="22"/>
      <c r="BI348" s="22"/>
      <c r="BJ348" s="22"/>
      <c r="BK348" s="22"/>
      <c r="BL348" s="22"/>
      <c r="BM348" s="22"/>
      <c r="BN348" s="22"/>
      <c r="BO348" s="22"/>
      <c r="BP348" s="22"/>
      <c r="BQ348" s="22"/>
      <c r="BR348" s="22"/>
      <c r="BS348" s="22"/>
      <c r="BT348" s="22"/>
      <c r="BU348" s="22"/>
      <c r="BV348" s="22"/>
      <c r="BW348" s="22"/>
      <c r="BX348" s="22"/>
      <c r="BY348" s="22"/>
      <c r="BZ348" s="22"/>
      <c r="CA348" s="22"/>
      <c r="CB348" s="22"/>
      <c r="CC348" s="22"/>
      <c r="CD348" s="22"/>
      <c r="CE348" s="22"/>
      <c r="CF348" s="22"/>
      <c r="CG348" s="22"/>
      <c r="CH348" s="22"/>
      <c r="CI348" s="22"/>
      <c r="CJ348" s="22"/>
      <c r="CK348" s="22"/>
      <c r="CL348" s="22"/>
      <c r="CM348" s="22"/>
      <c r="CN348" s="22"/>
      <c r="CO348" s="22"/>
      <c r="CP348" s="22"/>
      <c r="CQ348" s="22"/>
      <c r="CR348" s="22"/>
      <c r="CS348" s="22"/>
      <c r="CT348" s="22"/>
      <c r="CU348" s="22"/>
      <c r="CV348" s="22"/>
      <c r="CW348" s="22"/>
      <c r="CX348" s="22"/>
      <c r="CY348" s="22"/>
      <c r="CZ348" s="22"/>
      <c r="DA348" s="22"/>
      <c r="DB348" s="22"/>
      <c r="DC348" s="22"/>
      <c r="DD348" s="22"/>
      <c r="DE348" s="22"/>
      <c r="DF348" s="22"/>
      <c r="DG348" s="22"/>
      <c r="DH348" s="22"/>
      <c r="DI348" s="22"/>
      <c r="DJ348" s="22"/>
      <c r="DK348" s="22"/>
      <c r="DL348" s="22"/>
    </row>
    <row r="349" spans="1:116" x14ac:dyDescent="0.25">
      <c r="A349" s="21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  <c r="AU349" s="22"/>
      <c r="AV349" s="22"/>
      <c r="AW349" s="22"/>
      <c r="AX349" s="22"/>
      <c r="AY349" s="22"/>
      <c r="AZ349" s="22"/>
      <c r="BA349" s="22"/>
      <c r="BB349" s="22"/>
      <c r="BC349" s="22"/>
      <c r="BD349" s="22"/>
      <c r="BE349" s="22"/>
      <c r="BF349" s="22"/>
      <c r="BG349" s="22"/>
      <c r="BH349" s="22"/>
      <c r="BI349" s="22"/>
      <c r="BJ349" s="22"/>
      <c r="BK349" s="22"/>
      <c r="BL349" s="22"/>
      <c r="BM349" s="22"/>
      <c r="BN349" s="22"/>
      <c r="BO349" s="22"/>
      <c r="BP349" s="22"/>
      <c r="BQ349" s="22"/>
      <c r="BR349" s="22"/>
      <c r="BS349" s="22"/>
      <c r="BT349" s="22"/>
      <c r="BU349" s="22"/>
      <c r="BV349" s="22"/>
      <c r="BW349" s="22"/>
      <c r="BX349" s="22"/>
      <c r="BY349" s="22"/>
      <c r="BZ349" s="22"/>
      <c r="CA349" s="22"/>
      <c r="CB349" s="22"/>
      <c r="CC349" s="22"/>
      <c r="CD349" s="22"/>
      <c r="CE349" s="22"/>
      <c r="CF349" s="22"/>
      <c r="CG349" s="22"/>
      <c r="CH349" s="22"/>
      <c r="CI349" s="22"/>
      <c r="CJ349" s="22"/>
      <c r="CK349" s="22"/>
      <c r="CL349" s="22"/>
      <c r="CM349" s="22"/>
      <c r="CN349" s="22"/>
      <c r="CO349" s="22"/>
      <c r="CP349" s="22"/>
      <c r="CQ349" s="22"/>
      <c r="CR349" s="22"/>
      <c r="CS349" s="22"/>
      <c r="CT349" s="22"/>
      <c r="CU349" s="22"/>
      <c r="CV349" s="22"/>
      <c r="CW349" s="22"/>
      <c r="CX349" s="22"/>
      <c r="CY349" s="22"/>
      <c r="CZ349" s="22"/>
      <c r="DA349" s="22"/>
      <c r="DB349" s="22"/>
      <c r="DC349" s="22"/>
      <c r="DD349" s="22"/>
      <c r="DE349" s="22"/>
      <c r="DF349" s="22"/>
      <c r="DG349" s="22"/>
      <c r="DH349" s="22"/>
      <c r="DI349" s="22"/>
      <c r="DJ349" s="22"/>
      <c r="DK349" s="22"/>
      <c r="DL349" s="22"/>
    </row>
    <row r="350" spans="1:116" x14ac:dyDescent="0.25">
      <c r="A350" s="21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  <c r="AU350" s="22"/>
      <c r="AV350" s="22"/>
      <c r="AW350" s="22"/>
      <c r="AX350" s="22"/>
      <c r="AY350" s="22"/>
      <c r="AZ350" s="22"/>
      <c r="BA350" s="22"/>
      <c r="BB350" s="22"/>
      <c r="BC350" s="22"/>
      <c r="BD350" s="22"/>
      <c r="BE350" s="22"/>
      <c r="BF350" s="22"/>
      <c r="BG350" s="22"/>
      <c r="BH350" s="22"/>
      <c r="BI350" s="22"/>
      <c r="BJ350" s="22"/>
      <c r="BK350" s="22"/>
      <c r="BL350" s="22"/>
      <c r="BM350" s="22"/>
      <c r="BN350" s="22"/>
      <c r="BO350" s="22"/>
      <c r="BP350" s="22"/>
      <c r="BQ350" s="22"/>
      <c r="BR350" s="22"/>
      <c r="BS350" s="22"/>
      <c r="BT350" s="22"/>
      <c r="BU350" s="22"/>
      <c r="BV350" s="22"/>
      <c r="BW350" s="22"/>
      <c r="BX350" s="22"/>
      <c r="BY350" s="22"/>
      <c r="BZ350" s="22"/>
      <c r="CA350" s="22"/>
      <c r="CB350" s="22"/>
      <c r="CC350" s="22"/>
      <c r="CD350" s="22"/>
      <c r="CE350" s="22"/>
      <c r="CF350" s="22"/>
      <c r="CG350" s="22"/>
      <c r="CH350" s="22"/>
      <c r="CI350" s="22"/>
      <c r="CJ350" s="22"/>
      <c r="CK350" s="22"/>
      <c r="CL350" s="22"/>
      <c r="CM350" s="22"/>
      <c r="CN350" s="22"/>
      <c r="CO350" s="22"/>
      <c r="CP350" s="22"/>
      <c r="CQ350" s="22"/>
      <c r="CR350" s="22"/>
      <c r="CS350" s="22"/>
      <c r="CT350" s="22"/>
      <c r="CU350" s="22"/>
      <c r="CV350" s="22"/>
      <c r="CW350" s="22"/>
      <c r="CX350" s="22"/>
      <c r="CY350" s="22"/>
      <c r="CZ350" s="22"/>
      <c r="DA350" s="22"/>
      <c r="DB350" s="22"/>
      <c r="DC350" s="22"/>
      <c r="DD350" s="22"/>
      <c r="DE350" s="22"/>
      <c r="DF350" s="22"/>
      <c r="DG350" s="22"/>
      <c r="DH350" s="22"/>
      <c r="DI350" s="22"/>
      <c r="DJ350" s="22"/>
      <c r="DK350" s="22"/>
      <c r="DL350" s="22"/>
    </row>
    <row r="351" spans="1:116" x14ac:dyDescent="0.25">
      <c r="A351" s="21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  <c r="AR351" s="22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2"/>
      <c r="DD351" s="22"/>
      <c r="DE351" s="22"/>
      <c r="DF351" s="22"/>
      <c r="DG351" s="22"/>
      <c r="DH351" s="22"/>
      <c r="DI351" s="22"/>
      <c r="DJ351" s="22"/>
      <c r="DK351" s="22"/>
      <c r="DL351" s="22"/>
    </row>
    <row r="352" spans="1:116" x14ac:dyDescent="0.25">
      <c r="A352" s="21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  <c r="AU352" s="22"/>
      <c r="AV352" s="22"/>
      <c r="AW352" s="22"/>
      <c r="AX352" s="22"/>
      <c r="AY352" s="22"/>
      <c r="AZ352" s="22"/>
      <c r="BA352" s="22"/>
      <c r="BB352" s="22"/>
      <c r="BC352" s="22"/>
      <c r="BD352" s="22"/>
      <c r="BE352" s="22"/>
      <c r="BF352" s="22"/>
      <c r="BG352" s="22"/>
      <c r="BH352" s="22"/>
      <c r="BI352" s="22"/>
      <c r="BJ352" s="22"/>
      <c r="BK352" s="22"/>
      <c r="BL352" s="22"/>
      <c r="BM352" s="22"/>
      <c r="BN352" s="22"/>
      <c r="BO352" s="22"/>
      <c r="BP352" s="22"/>
      <c r="BQ352" s="22"/>
      <c r="BR352" s="22"/>
      <c r="BS352" s="22"/>
      <c r="BT352" s="22"/>
      <c r="BU352" s="22"/>
      <c r="BV352" s="22"/>
      <c r="BW352" s="22"/>
      <c r="BX352" s="22"/>
      <c r="BY352" s="22"/>
      <c r="BZ352" s="22"/>
      <c r="CA352" s="22"/>
      <c r="CB352" s="22"/>
      <c r="CC352" s="22"/>
      <c r="CD352" s="22"/>
      <c r="CE352" s="22"/>
      <c r="CF352" s="22"/>
      <c r="CG352" s="22"/>
      <c r="CH352" s="22"/>
      <c r="CI352" s="22"/>
      <c r="CJ352" s="22"/>
      <c r="CK352" s="22"/>
      <c r="CL352" s="22"/>
      <c r="CM352" s="22"/>
      <c r="CN352" s="22"/>
      <c r="CO352" s="22"/>
      <c r="CP352" s="22"/>
      <c r="CQ352" s="22"/>
      <c r="CR352" s="22"/>
      <c r="CS352" s="22"/>
      <c r="CT352" s="22"/>
      <c r="CU352" s="22"/>
      <c r="CV352" s="22"/>
      <c r="CW352" s="22"/>
      <c r="CX352" s="22"/>
      <c r="CY352" s="22"/>
      <c r="CZ352" s="22"/>
      <c r="DA352" s="22"/>
      <c r="DB352" s="22"/>
      <c r="DC352" s="22"/>
      <c r="DD352" s="22"/>
      <c r="DE352" s="22"/>
      <c r="DF352" s="22"/>
      <c r="DG352" s="22"/>
      <c r="DH352" s="22"/>
      <c r="DI352" s="22"/>
      <c r="DJ352" s="22"/>
      <c r="DK352" s="22"/>
      <c r="DL352" s="22"/>
    </row>
    <row r="353" spans="1:116" x14ac:dyDescent="0.25">
      <c r="A353" s="21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  <c r="AU353" s="22"/>
      <c r="AV353" s="22"/>
      <c r="AW353" s="22"/>
      <c r="AX353" s="22"/>
      <c r="AY353" s="22"/>
      <c r="AZ353" s="22"/>
      <c r="BA353" s="22"/>
      <c r="BB353" s="22"/>
      <c r="BC353" s="22"/>
      <c r="BD353" s="22"/>
      <c r="BE353" s="22"/>
      <c r="BF353" s="22"/>
      <c r="BG353" s="22"/>
      <c r="BH353" s="22"/>
      <c r="BI353" s="22"/>
      <c r="BJ353" s="22"/>
      <c r="BK353" s="22"/>
      <c r="BL353" s="22"/>
      <c r="BM353" s="22"/>
      <c r="BN353" s="22"/>
      <c r="BO353" s="22"/>
      <c r="BP353" s="22"/>
      <c r="BQ353" s="22"/>
      <c r="BR353" s="22"/>
      <c r="BS353" s="22"/>
      <c r="BT353" s="22"/>
      <c r="BU353" s="22"/>
      <c r="BV353" s="22"/>
      <c r="BW353" s="22"/>
      <c r="BX353" s="22"/>
      <c r="BY353" s="22"/>
      <c r="BZ353" s="22"/>
      <c r="CA353" s="22"/>
      <c r="CB353" s="22"/>
      <c r="CC353" s="22"/>
      <c r="CD353" s="22"/>
      <c r="CE353" s="22"/>
      <c r="CF353" s="22"/>
      <c r="CG353" s="22"/>
      <c r="CH353" s="22"/>
      <c r="CI353" s="22"/>
      <c r="CJ353" s="22"/>
      <c r="CK353" s="22"/>
      <c r="CL353" s="22"/>
      <c r="CM353" s="22"/>
      <c r="CN353" s="22"/>
      <c r="CO353" s="22"/>
      <c r="CP353" s="22"/>
      <c r="CQ353" s="22"/>
      <c r="CR353" s="22"/>
      <c r="CS353" s="22"/>
      <c r="CT353" s="22"/>
      <c r="CU353" s="22"/>
      <c r="CV353" s="22"/>
      <c r="CW353" s="22"/>
      <c r="CX353" s="22"/>
      <c r="CY353" s="22"/>
      <c r="CZ353" s="22"/>
      <c r="DA353" s="22"/>
      <c r="DB353" s="22"/>
      <c r="DC353" s="22"/>
      <c r="DD353" s="22"/>
      <c r="DE353" s="22"/>
      <c r="DF353" s="22"/>
      <c r="DG353" s="22"/>
      <c r="DH353" s="22"/>
      <c r="DI353" s="22"/>
      <c r="DJ353" s="22"/>
      <c r="DK353" s="22"/>
      <c r="DL353" s="22"/>
    </row>
    <row r="354" spans="1:116" x14ac:dyDescent="0.25">
      <c r="A354" s="21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  <c r="AU354" s="22"/>
      <c r="AV354" s="22"/>
      <c r="AW354" s="22"/>
      <c r="AX354" s="22"/>
      <c r="AY354" s="22"/>
      <c r="AZ354" s="22"/>
      <c r="BA354" s="22"/>
      <c r="BB354" s="22"/>
      <c r="BC354" s="22"/>
      <c r="BD354" s="22"/>
      <c r="BE354" s="22"/>
      <c r="BF354" s="22"/>
      <c r="BG354" s="22"/>
      <c r="BH354" s="22"/>
      <c r="BI354" s="22"/>
      <c r="BJ354" s="22"/>
      <c r="BK354" s="22"/>
      <c r="BL354" s="22"/>
      <c r="BM354" s="22"/>
      <c r="BN354" s="22"/>
      <c r="BO354" s="22"/>
      <c r="BP354" s="22"/>
      <c r="BQ354" s="22"/>
      <c r="BR354" s="22"/>
      <c r="BS354" s="22"/>
      <c r="BT354" s="22"/>
      <c r="BU354" s="22"/>
      <c r="BV354" s="22"/>
      <c r="BW354" s="22"/>
      <c r="BX354" s="22"/>
      <c r="BY354" s="22"/>
      <c r="BZ354" s="22"/>
      <c r="CA354" s="22"/>
      <c r="CB354" s="22"/>
      <c r="CC354" s="22"/>
      <c r="CD354" s="22"/>
      <c r="CE354" s="22"/>
      <c r="CF354" s="22"/>
      <c r="CG354" s="22"/>
      <c r="CH354" s="22"/>
      <c r="CI354" s="22"/>
      <c r="CJ354" s="22"/>
      <c r="CK354" s="22"/>
      <c r="CL354" s="22"/>
      <c r="CM354" s="22"/>
      <c r="CN354" s="22"/>
      <c r="CO354" s="22"/>
      <c r="CP354" s="22"/>
      <c r="CQ354" s="22"/>
      <c r="CR354" s="22"/>
      <c r="CS354" s="22"/>
      <c r="CT354" s="22"/>
      <c r="CU354" s="22"/>
      <c r="CV354" s="22"/>
      <c r="CW354" s="22"/>
      <c r="CX354" s="22"/>
      <c r="CY354" s="22"/>
      <c r="CZ354" s="22"/>
      <c r="DA354" s="22"/>
      <c r="DB354" s="22"/>
      <c r="DC354" s="22"/>
      <c r="DD354" s="22"/>
      <c r="DE354" s="22"/>
      <c r="DF354" s="22"/>
      <c r="DG354" s="22"/>
      <c r="DH354" s="22"/>
      <c r="DI354" s="22"/>
      <c r="DJ354" s="22"/>
      <c r="DK354" s="22"/>
      <c r="DL354" s="22"/>
    </row>
    <row r="355" spans="1:116" x14ac:dyDescent="0.25">
      <c r="A355" s="21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  <c r="AR355" s="22"/>
      <c r="AS355" s="22"/>
      <c r="AT355" s="22"/>
      <c r="AU355" s="22"/>
      <c r="AV355" s="22"/>
      <c r="AW355" s="22"/>
      <c r="AX355" s="22"/>
      <c r="AY355" s="22"/>
      <c r="AZ355" s="22"/>
      <c r="BA355" s="22"/>
      <c r="BB355" s="22"/>
      <c r="BC355" s="22"/>
      <c r="BD355" s="22"/>
      <c r="BE355" s="22"/>
      <c r="BF355" s="22"/>
      <c r="BG355" s="22"/>
      <c r="BH355" s="22"/>
      <c r="BI355" s="22"/>
      <c r="BJ355" s="22"/>
      <c r="BK355" s="22"/>
      <c r="BL355" s="22"/>
      <c r="BM355" s="22"/>
      <c r="BN355" s="22"/>
      <c r="BO355" s="22"/>
      <c r="BP355" s="22"/>
      <c r="BQ355" s="22"/>
      <c r="BR355" s="22"/>
      <c r="BS355" s="22"/>
      <c r="BT355" s="22"/>
      <c r="BU355" s="22"/>
      <c r="BV355" s="22"/>
      <c r="BW355" s="22"/>
      <c r="BX355" s="22"/>
      <c r="BY355" s="22"/>
      <c r="BZ355" s="22"/>
      <c r="CA355" s="22"/>
      <c r="CB355" s="22"/>
      <c r="CC355" s="22"/>
      <c r="CD355" s="22"/>
      <c r="CE355" s="22"/>
      <c r="CF355" s="22"/>
      <c r="CG355" s="22"/>
      <c r="CH355" s="22"/>
      <c r="CI355" s="22"/>
      <c r="CJ355" s="22"/>
      <c r="CK355" s="22"/>
      <c r="CL355" s="22"/>
      <c r="CM355" s="22"/>
      <c r="CN355" s="22"/>
      <c r="CO355" s="22"/>
      <c r="CP355" s="22"/>
      <c r="CQ355" s="22"/>
      <c r="CR355" s="22"/>
      <c r="CS355" s="22"/>
      <c r="CT355" s="22"/>
      <c r="CU355" s="22"/>
      <c r="CV355" s="22"/>
      <c r="CW355" s="22"/>
      <c r="CX355" s="22"/>
      <c r="CY355" s="22"/>
      <c r="CZ355" s="22"/>
      <c r="DA355" s="22"/>
      <c r="DB355" s="22"/>
      <c r="DC355" s="22"/>
      <c r="DD355" s="22"/>
      <c r="DE355" s="22"/>
      <c r="DF355" s="22"/>
      <c r="DG355" s="22"/>
      <c r="DH355" s="22"/>
      <c r="DI355" s="22"/>
      <c r="DJ355" s="22"/>
      <c r="DK355" s="22"/>
      <c r="DL355" s="22"/>
    </row>
    <row r="356" spans="1:116" x14ac:dyDescent="0.25">
      <c r="A356" s="21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  <c r="AU356" s="22"/>
      <c r="AV356" s="22"/>
      <c r="AW356" s="22"/>
      <c r="AX356" s="22"/>
      <c r="AY356" s="22"/>
      <c r="AZ356" s="22"/>
      <c r="BA356" s="22"/>
      <c r="BB356" s="22"/>
      <c r="BC356" s="22"/>
      <c r="BD356" s="22"/>
      <c r="BE356" s="22"/>
      <c r="BF356" s="22"/>
      <c r="BG356" s="22"/>
      <c r="BH356" s="22"/>
      <c r="BI356" s="22"/>
      <c r="BJ356" s="22"/>
      <c r="BK356" s="22"/>
      <c r="BL356" s="22"/>
      <c r="BM356" s="22"/>
      <c r="BN356" s="22"/>
      <c r="BO356" s="22"/>
      <c r="BP356" s="22"/>
      <c r="BQ356" s="22"/>
      <c r="BR356" s="22"/>
      <c r="BS356" s="22"/>
      <c r="BT356" s="22"/>
      <c r="BU356" s="22"/>
      <c r="BV356" s="22"/>
      <c r="BW356" s="22"/>
      <c r="BX356" s="22"/>
      <c r="BY356" s="22"/>
      <c r="BZ356" s="22"/>
      <c r="CA356" s="22"/>
      <c r="CB356" s="22"/>
      <c r="CC356" s="22"/>
      <c r="CD356" s="22"/>
      <c r="CE356" s="22"/>
      <c r="CF356" s="22"/>
      <c r="CG356" s="22"/>
      <c r="CH356" s="22"/>
      <c r="CI356" s="22"/>
      <c r="CJ356" s="22"/>
      <c r="CK356" s="22"/>
      <c r="CL356" s="22"/>
      <c r="CM356" s="22"/>
      <c r="CN356" s="22"/>
      <c r="CO356" s="22"/>
      <c r="CP356" s="22"/>
      <c r="CQ356" s="22"/>
      <c r="CR356" s="22"/>
      <c r="CS356" s="22"/>
      <c r="CT356" s="22"/>
      <c r="CU356" s="22"/>
      <c r="CV356" s="22"/>
      <c r="CW356" s="22"/>
      <c r="CX356" s="22"/>
      <c r="CY356" s="22"/>
      <c r="CZ356" s="22"/>
      <c r="DA356" s="22"/>
      <c r="DB356" s="22"/>
      <c r="DC356" s="22"/>
      <c r="DD356" s="22"/>
      <c r="DE356" s="22"/>
      <c r="DF356" s="22"/>
      <c r="DG356" s="22"/>
      <c r="DH356" s="22"/>
      <c r="DI356" s="22"/>
      <c r="DJ356" s="22"/>
      <c r="DK356" s="22"/>
      <c r="DL356" s="22"/>
    </row>
    <row r="357" spans="1:116" x14ac:dyDescent="0.25">
      <c r="A357" s="21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  <c r="AU357" s="22"/>
      <c r="AV357" s="22"/>
      <c r="AW357" s="22"/>
      <c r="AX357" s="22"/>
      <c r="AY357" s="22"/>
      <c r="AZ357" s="22"/>
      <c r="BA357" s="22"/>
      <c r="BB357" s="22"/>
      <c r="BC357" s="22"/>
      <c r="BD357" s="22"/>
      <c r="BE357" s="22"/>
      <c r="BF357" s="22"/>
      <c r="BG357" s="22"/>
      <c r="BH357" s="22"/>
      <c r="BI357" s="22"/>
      <c r="BJ357" s="22"/>
      <c r="BK357" s="22"/>
      <c r="BL357" s="22"/>
      <c r="BM357" s="22"/>
      <c r="BN357" s="22"/>
      <c r="BO357" s="22"/>
      <c r="BP357" s="22"/>
      <c r="BQ357" s="22"/>
      <c r="BR357" s="22"/>
      <c r="BS357" s="22"/>
      <c r="BT357" s="22"/>
      <c r="BU357" s="22"/>
      <c r="BV357" s="22"/>
      <c r="BW357" s="22"/>
      <c r="BX357" s="22"/>
      <c r="BY357" s="22"/>
      <c r="BZ357" s="22"/>
      <c r="CA357" s="22"/>
      <c r="CB357" s="22"/>
      <c r="CC357" s="22"/>
      <c r="CD357" s="22"/>
      <c r="CE357" s="22"/>
      <c r="CF357" s="22"/>
      <c r="CG357" s="22"/>
      <c r="CH357" s="22"/>
      <c r="CI357" s="22"/>
      <c r="CJ357" s="22"/>
      <c r="CK357" s="22"/>
      <c r="CL357" s="22"/>
      <c r="CM357" s="22"/>
      <c r="CN357" s="22"/>
      <c r="CO357" s="22"/>
      <c r="CP357" s="22"/>
      <c r="CQ357" s="22"/>
      <c r="CR357" s="22"/>
      <c r="CS357" s="22"/>
      <c r="CT357" s="22"/>
      <c r="CU357" s="22"/>
      <c r="CV357" s="22"/>
      <c r="CW357" s="22"/>
      <c r="CX357" s="22"/>
      <c r="CY357" s="22"/>
      <c r="CZ357" s="22"/>
      <c r="DA357" s="22"/>
      <c r="DB357" s="22"/>
      <c r="DC357" s="22"/>
      <c r="DD357" s="22"/>
      <c r="DE357" s="22"/>
      <c r="DF357" s="22"/>
      <c r="DG357" s="22"/>
      <c r="DH357" s="22"/>
      <c r="DI357" s="22"/>
      <c r="DJ357" s="22"/>
      <c r="DK357" s="22"/>
      <c r="DL357" s="22"/>
    </row>
    <row r="358" spans="1:116" x14ac:dyDescent="0.25">
      <c r="A358" s="21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  <c r="AR358" s="22"/>
      <c r="AS358" s="22"/>
      <c r="AT358" s="22"/>
      <c r="AU358" s="22"/>
      <c r="AV358" s="22"/>
      <c r="AW358" s="22"/>
      <c r="AX358" s="22"/>
      <c r="AY358" s="22"/>
      <c r="AZ358" s="22"/>
      <c r="BA358" s="22"/>
      <c r="BB358" s="22"/>
      <c r="BC358" s="22"/>
      <c r="BD358" s="22"/>
      <c r="BE358" s="22"/>
      <c r="BF358" s="22"/>
      <c r="BG358" s="22"/>
      <c r="BH358" s="22"/>
      <c r="BI358" s="22"/>
      <c r="BJ358" s="22"/>
      <c r="BK358" s="22"/>
      <c r="BL358" s="22"/>
      <c r="BM358" s="22"/>
      <c r="BN358" s="22"/>
      <c r="BO358" s="22"/>
      <c r="BP358" s="22"/>
      <c r="BQ358" s="22"/>
      <c r="BR358" s="22"/>
      <c r="BS358" s="22"/>
      <c r="BT358" s="22"/>
      <c r="BU358" s="22"/>
      <c r="BV358" s="22"/>
      <c r="BW358" s="22"/>
      <c r="BX358" s="22"/>
      <c r="BY358" s="22"/>
      <c r="BZ358" s="22"/>
      <c r="CA358" s="22"/>
      <c r="CB358" s="22"/>
      <c r="CC358" s="22"/>
      <c r="CD358" s="22"/>
      <c r="CE358" s="22"/>
      <c r="CF358" s="22"/>
      <c r="CG358" s="22"/>
      <c r="CH358" s="22"/>
      <c r="CI358" s="22"/>
      <c r="CJ358" s="22"/>
      <c r="CK358" s="22"/>
      <c r="CL358" s="22"/>
      <c r="CM358" s="22"/>
      <c r="CN358" s="22"/>
      <c r="CO358" s="22"/>
      <c r="CP358" s="22"/>
      <c r="CQ358" s="22"/>
      <c r="CR358" s="22"/>
      <c r="CS358" s="22"/>
      <c r="CT358" s="22"/>
      <c r="CU358" s="22"/>
      <c r="CV358" s="22"/>
      <c r="CW358" s="22"/>
      <c r="CX358" s="22"/>
      <c r="CY358" s="22"/>
      <c r="CZ358" s="22"/>
      <c r="DA358" s="22"/>
      <c r="DB358" s="22"/>
      <c r="DC358" s="22"/>
      <c r="DD358" s="22"/>
      <c r="DE358" s="22"/>
      <c r="DF358" s="22"/>
      <c r="DG358" s="22"/>
      <c r="DH358" s="22"/>
      <c r="DI358" s="22"/>
      <c r="DJ358" s="22"/>
      <c r="DK358" s="22"/>
      <c r="DL358" s="22"/>
    </row>
    <row r="359" spans="1:116" x14ac:dyDescent="0.25">
      <c r="A359" s="21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  <c r="AU359" s="22"/>
      <c r="AV359" s="22"/>
      <c r="AW359" s="22"/>
      <c r="AX359" s="22"/>
      <c r="AY359" s="22"/>
      <c r="AZ359" s="22"/>
      <c r="BA359" s="22"/>
      <c r="BB359" s="22"/>
      <c r="BC359" s="22"/>
      <c r="BD359" s="22"/>
      <c r="BE359" s="22"/>
      <c r="BF359" s="22"/>
      <c r="BG359" s="22"/>
      <c r="BH359" s="22"/>
      <c r="BI359" s="22"/>
      <c r="BJ359" s="22"/>
      <c r="BK359" s="22"/>
      <c r="BL359" s="22"/>
      <c r="BM359" s="22"/>
      <c r="BN359" s="22"/>
      <c r="BO359" s="22"/>
      <c r="BP359" s="22"/>
      <c r="BQ359" s="22"/>
      <c r="BR359" s="22"/>
      <c r="BS359" s="22"/>
      <c r="BT359" s="22"/>
      <c r="BU359" s="22"/>
      <c r="BV359" s="22"/>
      <c r="BW359" s="22"/>
      <c r="BX359" s="22"/>
      <c r="BY359" s="22"/>
      <c r="BZ359" s="22"/>
      <c r="CA359" s="22"/>
      <c r="CB359" s="22"/>
      <c r="CC359" s="22"/>
      <c r="CD359" s="22"/>
      <c r="CE359" s="22"/>
      <c r="CF359" s="22"/>
      <c r="CG359" s="22"/>
      <c r="CH359" s="22"/>
      <c r="CI359" s="22"/>
      <c r="CJ359" s="22"/>
      <c r="CK359" s="22"/>
      <c r="CL359" s="22"/>
      <c r="CM359" s="22"/>
      <c r="CN359" s="22"/>
      <c r="CO359" s="22"/>
      <c r="CP359" s="22"/>
      <c r="CQ359" s="22"/>
      <c r="CR359" s="22"/>
      <c r="CS359" s="22"/>
      <c r="CT359" s="22"/>
      <c r="CU359" s="22"/>
      <c r="CV359" s="22"/>
      <c r="CW359" s="22"/>
      <c r="CX359" s="22"/>
      <c r="CY359" s="22"/>
      <c r="CZ359" s="22"/>
      <c r="DA359" s="22"/>
      <c r="DB359" s="22"/>
      <c r="DC359" s="22"/>
      <c r="DD359" s="22"/>
      <c r="DE359" s="22"/>
      <c r="DF359" s="22"/>
      <c r="DG359" s="22"/>
      <c r="DH359" s="22"/>
      <c r="DI359" s="22"/>
      <c r="DJ359" s="22"/>
      <c r="DK359" s="22"/>
      <c r="DL359" s="22"/>
    </row>
    <row r="360" spans="1:116" x14ac:dyDescent="0.25">
      <c r="A360" s="21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2"/>
      <c r="AR360" s="22"/>
      <c r="AS360" s="22"/>
      <c r="AT360" s="22"/>
      <c r="AU360" s="22"/>
      <c r="AV360" s="22"/>
      <c r="AW360" s="22"/>
      <c r="AX360" s="22"/>
      <c r="AY360" s="22"/>
      <c r="AZ360" s="22"/>
      <c r="BA360" s="22"/>
      <c r="BB360" s="22"/>
      <c r="BC360" s="22"/>
      <c r="BD360" s="22"/>
      <c r="BE360" s="22"/>
      <c r="BF360" s="22"/>
      <c r="BG360" s="22"/>
      <c r="BH360" s="22"/>
      <c r="BI360" s="22"/>
      <c r="BJ360" s="22"/>
      <c r="BK360" s="22"/>
      <c r="BL360" s="22"/>
      <c r="BM360" s="22"/>
      <c r="BN360" s="22"/>
      <c r="BO360" s="22"/>
      <c r="BP360" s="22"/>
      <c r="BQ360" s="22"/>
      <c r="BR360" s="22"/>
      <c r="BS360" s="22"/>
      <c r="BT360" s="22"/>
      <c r="BU360" s="22"/>
      <c r="BV360" s="22"/>
      <c r="BW360" s="22"/>
      <c r="BX360" s="22"/>
      <c r="BY360" s="22"/>
      <c r="BZ360" s="22"/>
      <c r="CA360" s="22"/>
      <c r="CB360" s="22"/>
      <c r="CC360" s="22"/>
      <c r="CD360" s="22"/>
      <c r="CE360" s="22"/>
      <c r="CF360" s="22"/>
      <c r="CG360" s="22"/>
      <c r="CH360" s="22"/>
      <c r="CI360" s="22"/>
      <c r="CJ360" s="22"/>
      <c r="CK360" s="22"/>
      <c r="CL360" s="22"/>
      <c r="CM360" s="22"/>
      <c r="CN360" s="22"/>
      <c r="CO360" s="22"/>
      <c r="CP360" s="22"/>
      <c r="CQ360" s="22"/>
      <c r="CR360" s="22"/>
      <c r="CS360" s="22"/>
      <c r="CT360" s="22"/>
      <c r="CU360" s="22"/>
      <c r="CV360" s="22"/>
      <c r="CW360" s="22"/>
      <c r="CX360" s="22"/>
      <c r="CY360" s="22"/>
      <c r="CZ360" s="22"/>
      <c r="DA360" s="22"/>
      <c r="DB360" s="22"/>
      <c r="DC360" s="22"/>
      <c r="DD360" s="22"/>
      <c r="DE360" s="22"/>
      <c r="DF360" s="22"/>
      <c r="DG360" s="22"/>
      <c r="DH360" s="22"/>
      <c r="DI360" s="22"/>
      <c r="DJ360" s="22"/>
      <c r="DK360" s="22"/>
      <c r="DL360" s="22"/>
    </row>
    <row r="361" spans="1:116" x14ac:dyDescent="0.25">
      <c r="A361" s="21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  <c r="AU361" s="22"/>
      <c r="AV361" s="22"/>
      <c r="AW361" s="22"/>
      <c r="AX361" s="22"/>
      <c r="AY361" s="22"/>
      <c r="AZ361" s="22"/>
      <c r="BA361" s="22"/>
      <c r="BB361" s="22"/>
      <c r="BC361" s="22"/>
      <c r="BD361" s="22"/>
      <c r="BE361" s="22"/>
      <c r="BF361" s="22"/>
      <c r="BG361" s="22"/>
      <c r="BH361" s="22"/>
      <c r="BI361" s="22"/>
      <c r="BJ361" s="22"/>
      <c r="BK361" s="22"/>
      <c r="BL361" s="22"/>
      <c r="BM361" s="22"/>
      <c r="BN361" s="22"/>
      <c r="BO361" s="22"/>
      <c r="BP361" s="22"/>
      <c r="BQ361" s="22"/>
      <c r="BR361" s="22"/>
      <c r="BS361" s="22"/>
      <c r="BT361" s="22"/>
      <c r="BU361" s="22"/>
      <c r="BV361" s="22"/>
      <c r="BW361" s="22"/>
      <c r="BX361" s="22"/>
      <c r="BY361" s="22"/>
      <c r="BZ361" s="22"/>
      <c r="CA361" s="22"/>
      <c r="CB361" s="22"/>
      <c r="CC361" s="22"/>
      <c r="CD361" s="22"/>
      <c r="CE361" s="22"/>
      <c r="CF361" s="22"/>
      <c r="CG361" s="22"/>
      <c r="CH361" s="22"/>
      <c r="CI361" s="22"/>
      <c r="CJ361" s="22"/>
      <c r="CK361" s="22"/>
      <c r="CL361" s="22"/>
      <c r="CM361" s="22"/>
      <c r="CN361" s="22"/>
      <c r="CO361" s="22"/>
      <c r="CP361" s="22"/>
      <c r="CQ361" s="22"/>
      <c r="CR361" s="22"/>
      <c r="CS361" s="22"/>
      <c r="CT361" s="22"/>
      <c r="CU361" s="22"/>
      <c r="CV361" s="22"/>
      <c r="CW361" s="22"/>
      <c r="CX361" s="22"/>
      <c r="CY361" s="22"/>
      <c r="CZ361" s="22"/>
      <c r="DA361" s="22"/>
      <c r="DB361" s="22"/>
      <c r="DC361" s="22"/>
      <c r="DD361" s="22"/>
      <c r="DE361" s="22"/>
      <c r="DF361" s="22"/>
      <c r="DG361" s="22"/>
      <c r="DH361" s="22"/>
      <c r="DI361" s="22"/>
      <c r="DJ361" s="22"/>
      <c r="DK361" s="22"/>
      <c r="DL361" s="22"/>
    </row>
    <row r="362" spans="1:116" x14ac:dyDescent="0.25">
      <c r="A362" s="21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  <c r="AU362" s="22"/>
      <c r="AV362" s="22"/>
      <c r="AW362" s="22"/>
      <c r="AX362" s="22"/>
      <c r="AY362" s="22"/>
      <c r="AZ362" s="22"/>
      <c r="BA362" s="22"/>
      <c r="BB362" s="22"/>
      <c r="BC362" s="22"/>
      <c r="BD362" s="22"/>
      <c r="BE362" s="22"/>
      <c r="BF362" s="22"/>
      <c r="BG362" s="22"/>
      <c r="BH362" s="22"/>
      <c r="BI362" s="22"/>
      <c r="BJ362" s="22"/>
      <c r="BK362" s="22"/>
      <c r="BL362" s="22"/>
      <c r="BM362" s="22"/>
      <c r="BN362" s="22"/>
      <c r="BO362" s="22"/>
      <c r="BP362" s="22"/>
      <c r="BQ362" s="22"/>
      <c r="BR362" s="22"/>
      <c r="BS362" s="22"/>
      <c r="BT362" s="22"/>
      <c r="BU362" s="22"/>
      <c r="BV362" s="22"/>
      <c r="BW362" s="22"/>
      <c r="BX362" s="22"/>
      <c r="BY362" s="22"/>
      <c r="BZ362" s="22"/>
      <c r="CA362" s="22"/>
      <c r="CB362" s="22"/>
      <c r="CC362" s="22"/>
      <c r="CD362" s="22"/>
      <c r="CE362" s="22"/>
      <c r="CF362" s="22"/>
      <c r="CG362" s="22"/>
      <c r="CH362" s="22"/>
      <c r="CI362" s="22"/>
      <c r="CJ362" s="22"/>
      <c r="CK362" s="22"/>
      <c r="CL362" s="22"/>
      <c r="CM362" s="22"/>
      <c r="CN362" s="22"/>
      <c r="CO362" s="22"/>
      <c r="CP362" s="22"/>
      <c r="CQ362" s="22"/>
      <c r="CR362" s="22"/>
      <c r="CS362" s="22"/>
      <c r="CT362" s="22"/>
      <c r="CU362" s="22"/>
      <c r="CV362" s="22"/>
      <c r="CW362" s="22"/>
      <c r="CX362" s="22"/>
      <c r="CY362" s="22"/>
      <c r="CZ362" s="22"/>
      <c r="DA362" s="22"/>
      <c r="DB362" s="22"/>
      <c r="DC362" s="22"/>
      <c r="DD362" s="22"/>
      <c r="DE362" s="22"/>
      <c r="DF362" s="22"/>
      <c r="DG362" s="22"/>
      <c r="DH362" s="22"/>
      <c r="DI362" s="22"/>
      <c r="DJ362" s="22"/>
      <c r="DK362" s="22"/>
      <c r="DL362" s="22"/>
    </row>
    <row r="363" spans="1:116" x14ac:dyDescent="0.25">
      <c r="A363" s="21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  <c r="AU363" s="22"/>
      <c r="AV363" s="22"/>
      <c r="AW363" s="22"/>
      <c r="AX363" s="22"/>
      <c r="AY363" s="22"/>
      <c r="AZ363" s="22"/>
      <c r="BA363" s="22"/>
      <c r="BB363" s="22"/>
      <c r="BC363" s="22"/>
      <c r="BD363" s="22"/>
      <c r="BE363" s="22"/>
      <c r="BF363" s="22"/>
      <c r="BG363" s="22"/>
      <c r="BH363" s="22"/>
      <c r="BI363" s="22"/>
      <c r="BJ363" s="22"/>
      <c r="BK363" s="22"/>
      <c r="BL363" s="22"/>
      <c r="BM363" s="22"/>
      <c r="BN363" s="22"/>
      <c r="BO363" s="22"/>
      <c r="BP363" s="22"/>
      <c r="BQ363" s="22"/>
      <c r="BR363" s="22"/>
      <c r="BS363" s="22"/>
      <c r="BT363" s="22"/>
      <c r="BU363" s="22"/>
      <c r="BV363" s="22"/>
      <c r="BW363" s="22"/>
      <c r="BX363" s="22"/>
      <c r="BY363" s="22"/>
      <c r="BZ363" s="22"/>
      <c r="CA363" s="22"/>
      <c r="CB363" s="22"/>
      <c r="CC363" s="22"/>
      <c r="CD363" s="22"/>
      <c r="CE363" s="22"/>
      <c r="CF363" s="22"/>
      <c r="CG363" s="22"/>
      <c r="CH363" s="22"/>
      <c r="CI363" s="22"/>
      <c r="CJ363" s="22"/>
      <c r="CK363" s="22"/>
      <c r="CL363" s="22"/>
      <c r="CM363" s="22"/>
      <c r="CN363" s="22"/>
      <c r="CO363" s="22"/>
      <c r="CP363" s="22"/>
      <c r="CQ363" s="22"/>
      <c r="CR363" s="22"/>
      <c r="CS363" s="22"/>
      <c r="CT363" s="22"/>
      <c r="CU363" s="22"/>
      <c r="CV363" s="22"/>
      <c r="CW363" s="22"/>
      <c r="CX363" s="22"/>
      <c r="CY363" s="22"/>
      <c r="CZ363" s="22"/>
      <c r="DA363" s="22"/>
      <c r="DB363" s="22"/>
      <c r="DC363" s="22"/>
      <c r="DD363" s="22"/>
      <c r="DE363" s="22"/>
      <c r="DF363" s="22"/>
      <c r="DG363" s="22"/>
      <c r="DH363" s="22"/>
      <c r="DI363" s="22"/>
      <c r="DJ363" s="22"/>
      <c r="DK363" s="22"/>
      <c r="DL363" s="22"/>
    </row>
    <row r="364" spans="1:116" x14ac:dyDescent="0.25">
      <c r="A364" s="21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  <c r="AR364" s="22"/>
      <c r="AS364" s="22"/>
      <c r="AT364" s="22"/>
      <c r="AU364" s="22"/>
      <c r="AV364" s="22"/>
      <c r="AW364" s="22"/>
      <c r="AX364" s="22"/>
      <c r="AY364" s="22"/>
      <c r="AZ364" s="22"/>
      <c r="BA364" s="22"/>
      <c r="BB364" s="22"/>
      <c r="BC364" s="22"/>
      <c r="BD364" s="22"/>
      <c r="BE364" s="22"/>
      <c r="BF364" s="22"/>
      <c r="BG364" s="22"/>
      <c r="BH364" s="22"/>
      <c r="BI364" s="22"/>
      <c r="BJ364" s="22"/>
      <c r="BK364" s="22"/>
      <c r="BL364" s="22"/>
      <c r="BM364" s="22"/>
      <c r="BN364" s="22"/>
      <c r="BO364" s="22"/>
      <c r="BP364" s="22"/>
      <c r="BQ364" s="22"/>
      <c r="BR364" s="22"/>
      <c r="BS364" s="22"/>
      <c r="BT364" s="22"/>
      <c r="BU364" s="22"/>
      <c r="BV364" s="22"/>
      <c r="BW364" s="22"/>
      <c r="BX364" s="22"/>
      <c r="BY364" s="22"/>
      <c r="BZ364" s="22"/>
      <c r="CA364" s="22"/>
      <c r="CB364" s="22"/>
      <c r="CC364" s="22"/>
      <c r="CD364" s="22"/>
      <c r="CE364" s="22"/>
      <c r="CF364" s="22"/>
      <c r="CG364" s="22"/>
      <c r="CH364" s="22"/>
      <c r="CI364" s="22"/>
      <c r="CJ364" s="22"/>
      <c r="CK364" s="22"/>
      <c r="CL364" s="22"/>
      <c r="CM364" s="22"/>
      <c r="CN364" s="22"/>
      <c r="CO364" s="22"/>
      <c r="CP364" s="22"/>
      <c r="CQ364" s="22"/>
      <c r="CR364" s="22"/>
      <c r="CS364" s="22"/>
      <c r="CT364" s="22"/>
      <c r="CU364" s="22"/>
      <c r="CV364" s="22"/>
      <c r="CW364" s="22"/>
      <c r="CX364" s="22"/>
      <c r="CY364" s="22"/>
      <c r="CZ364" s="22"/>
      <c r="DA364" s="22"/>
      <c r="DB364" s="22"/>
      <c r="DC364" s="22"/>
      <c r="DD364" s="22"/>
      <c r="DE364" s="22"/>
      <c r="DF364" s="22"/>
      <c r="DG364" s="22"/>
      <c r="DH364" s="22"/>
      <c r="DI364" s="22"/>
      <c r="DJ364" s="22"/>
      <c r="DK364" s="22"/>
      <c r="DL364" s="22"/>
    </row>
    <row r="365" spans="1:116" x14ac:dyDescent="0.25">
      <c r="A365" s="21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  <c r="AU365" s="22"/>
      <c r="AV365" s="22"/>
      <c r="AW365" s="22"/>
      <c r="AX365" s="22"/>
      <c r="AY365" s="22"/>
      <c r="AZ365" s="22"/>
      <c r="BA365" s="22"/>
      <c r="BB365" s="22"/>
      <c r="BC365" s="22"/>
      <c r="BD365" s="22"/>
      <c r="BE365" s="22"/>
      <c r="BF365" s="22"/>
      <c r="BG365" s="22"/>
      <c r="BH365" s="22"/>
      <c r="BI365" s="22"/>
      <c r="BJ365" s="22"/>
      <c r="BK365" s="22"/>
      <c r="BL365" s="22"/>
      <c r="BM365" s="22"/>
      <c r="BN365" s="22"/>
      <c r="BO365" s="22"/>
      <c r="BP365" s="22"/>
      <c r="BQ365" s="22"/>
      <c r="BR365" s="22"/>
      <c r="BS365" s="22"/>
      <c r="BT365" s="22"/>
      <c r="BU365" s="22"/>
      <c r="BV365" s="22"/>
      <c r="BW365" s="22"/>
      <c r="BX365" s="22"/>
      <c r="BY365" s="22"/>
      <c r="BZ365" s="22"/>
      <c r="CA365" s="22"/>
      <c r="CB365" s="22"/>
      <c r="CC365" s="22"/>
      <c r="CD365" s="22"/>
      <c r="CE365" s="22"/>
      <c r="CF365" s="22"/>
      <c r="CG365" s="22"/>
      <c r="CH365" s="22"/>
      <c r="CI365" s="22"/>
      <c r="CJ365" s="22"/>
      <c r="CK365" s="22"/>
      <c r="CL365" s="22"/>
      <c r="CM365" s="22"/>
      <c r="CN365" s="22"/>
      <c r="CO365" s="22"/>
      <c r="CP365" s="22"/>
      <c r="CQ365" s="22"/>
      <c r="CR365" s="22"/>
      <c r="CS365" s="22"/>
      <c r="CT365" s="22"/>
      <c r="CU365" s="22"/>
      <c r="CV365" s="22"/>
      <c r="CW365" s="22"/>
      <c r="CX365" s="22"/>
      <c r="CY365" s="22"/>
      <c r="CZ365" s="22"/>
      <c r="DA365" s="22"/>
      <c r="DB365" s="22"/>
      <c r="DC365" s="22"/>
      <c r="DD365" s="22"/>
      <c r="DE365" s="22"/>
      <c r="DF365" s="22"/>
      <c r="DG365" s="22"/>
      <c r="DH365" s="22"/>
      <c r="DI365" s="22"/>
      <c r="DJ365" s="22"/>
      <c r="DK365" s="22"/>
      <c r="DL365" s="22"/>
    </row>
    <row r="366" spans="1:116" x14ac:dyDescent="0.25">
      <c r="A366" s="21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  <c r="AU366" s="22"/>
      <c r="AV366" s="22"/>
      <c r="AW366" s="22"/>
      <c r="AX366" s="22"/>
      <c r="AY366" s="22"/>
      <c r="AZ366" s="22"/>
      <c r="BA366" s="22"/>
      <c r="BB366" s="22"/>
      <c r="BC366" s="22"/>
      <c r="BD366" s="22"/>
      <c r="BE366" s="22"/>
      <c r="BF366" s="22"/>
      <c r="BG366" s="22"/>
      <c r="BH366" s="22"/>
      <c r="BI366" s="22"/>
      <c r="BJ366" s="22"/>
      <c r="BK366" s="22"/>
      <c r="BL366" s="22"/>
      <c r="BM366" s="22"/>
      <c r="BN366" s="22"/>
      <c r="BO366" s="22"/>
      <c r="BP366" s="22"/>
      <c r="BQ366" s="22"/>
      <c r="BR366" s="22"/>
      <c r="BS366" s="22"/>
      <c r="BT366" s="22"/>
      <c r="BU366" s="22"/>
      <c r="BV366" s="22"/>
      <c r="BW366" s="22"/>
      <c r="BX366" s="22"/>
      <c r="BY366" s="22"/>
      <c r="BZ366" s="22"/>
      <c r="CA366" s="22"/>
      <c r="CB366" s="22"/>
      <c r="CC366" s="22"/>
      <c r="CD366" s="22"/>
      <c r="CE366" s="22"/>
      <c r="CF366" s="22"/>
      <c r="CG366" s="22"/>
      <c r="CH366" s="22"/>
      <c r="CI366" s="22"/>
      <c r="CJ366" s="22"/>
      <c r="CK366" s="22"/>
      <c r="CL366" s="22"/>
      <c r="CM366" s="22"/>
      <c r="CN366" s="22"/>
      <c r="CO366" s="22"/>
      <c r="CP366" s="22"/>
      <c r="CQ366" s="22"/>
      <c r="CR366" s="22"/>
      <c r="CS366" s="22"/>
      <c r="CT366" s="22"/>
      <c r="CU366" s="22"/>
      <c r="CV366" s="22"/>
      <c r="CW366" s="22"/>
      <c r="CX366" s="22"/>
      <c r="CY366" s="22"/>
      <c r="CZ366" s="22"/>
      <c r="DA366" s="22"/>
      <c r="DB366" s="22"/>
      <c r="DC366" s="22"/>
      <c r="DD366" s="22"/>
      <c r="DE366" s="22"/>
      <c r="DF366" s="22"/>
      <c r="DG366" s="22"/>
      <c r="DH366" s="22"/>
      <c r="DI366" s="22"/>
      <c r="DJ366" s="22"/>
      <c r="DK366" s="22"/>
      <c r="DL366" s="22"/>
    </row>
    <row r="367" spans="1:116" x14ac:dyDescent="0.25">
      <c r="A367" s="21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  <c r="AR367" s="22"/>
      <c r="AS367" s="22"/>
      <c r="AT367" s="22"/>
      <c r="AU367" s="22"/>
      <c r="AV367" s="22"/>
      <c r="AW367" s="22"/>
      <c r="AX367" s="22"/>
      <c r="AY367" s="22"/>
      <c r="AZ367" s="22"/>
      <c r="BA367" s="22"/>
      <c r="BB367" s="22"/>
      <c r="BC367" s="22"/>
      <c r="BD367" s="22"/>
      <c r="BE367" s="22"/>
      <c r="BF367" s="22"/>
      <c r="BG367" s="22"/>
      <c r="BH367" s="22"/>
      <c r="BI367" s="22"/>
      <c r="BJ367" s="22"/>
      <c r="BK367" s="22"/>
      <c r="BL367" s="22"/>
      <c r="BM367" s="22"/>
      <c r="BN367" s="22"/>
      <c r="BO367" s="22"/>
      <c r="BP367" s="22"/>
      <c r="BQ367" s="22"/>
      <c r="BR367" s="22"/>
      <c r="BS367" s="22"/>
      <c r="BT367" s="22"/>
      <c r="BU367" s="22"/>
      <c r="BV367" s="22"/>
      <c r="BW367" s="22"/>
      <c r="BX367" s="22"/>
      <c r="BY367" s="22"/>
      <c r="BZ367" s="22"/>
      <c r="CA367" s="22"/>
      <c r="CB367" s="22"/>
      <c r="CC367" s="22"/>
      <c r="CD367" s="22"/>
      <c r="CE367" s="22"/>
      <c r="CF367" s="22"/>
      <c r="CG367" s="22"/>
      <c r="CH367" s="22"/>
      <c r="CI367" s="22"/>
      <c r="CJ367" s="22"/>
      <c r="CK367" s="22"/>
      <c r="CL367" s="22"/>
      <c r="CM367" s="22"/>
      <c r="CN367" s="22"/>
      <c r="CO367" s="22"/>
      <c r="CP367" s="22"/>
      <c r="CQ367" s="22"/>
      <c r="CR367" s="22"/>
      <c r="CS367" s="22"/>
      <c r="CT367" s="22"/>
      <c r="CU367" s="22"/>
      <c r="CV367" s="22"/>
      <c r="CW367" s="22"/>
      <c r="CX367" s="22"/>
      <c r="CY367" s="22"/>
      <c r="CZ367" s="22"/>
      <c r="DA367" s="22"/>
      <c r="DB367" s="22"/>
      <c r="DC367" s="22"/>
      <c r="DD367" s="22"/>
      <c r="DE367" s="22"/>
      <c r="DF367" s="22"/>
      <c r="DG367" s="22"/>
      <c r="DH367" s="22"/>
      <c r="DI367" s="22"/>
      <c r="DJ367" s="22"/>
      <c r="DK367" s="22"/>
      <c r="DL367" s="22"/>
    </row>
    <row r="368" spans="1:116" x14ac:dyDescent="0.25">
      <c r="A368" s="21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  <c r="AU368" s="22"/>
      <c r="AV368" s="22"/>
      <c r="AW368" s="22"/>
      <c r="AX368" s="22"/>
      <c r="AY368" s="22"/>
      <c r="AZ368" s="22"/>
      <c r="BA368" s="22"/>
      <c r="BB368" s="22"/>
      <c r="BC368" s="22"/>
      <c r="BD368" s="22"/>
      <c r="BE368" s="22"/>
      <c r="BF368" s="22"/>
      <c r="BG368" s="22"/>
      <c r="BH368" s="22"/>
      <c r="BI368" s="22"/>
      <c r="BJ368" s="22"/>
      <c r="BK368" s="22"/>
      <c r="BL368" s="22"/>
      <c r="BM368" s="22"/>
      <c r="BN368" s="22"/>
      <c r="BO368" s="22"/>
      <c r="BP368" s="22"/>
      <c r="BQ368" s="22"/>
      <c r="BR368" s="22"/>
      <c r="BS368" s="22"/>
      <c r="BT368" s="22"/>
      <c r="BU368" s="22"/>
      <c r="BV368" s="22"/>
      <c r="BW368" s="22"/>
      <c r="BX368" s="22"/>
      <c r="BY368" s="22"/>
      <c r="BZ368" s="22"/>
      <c r="CA368" s="22"/>
      <c r="CB368" s="22"/>
      <c r="CC368" s="22"/>
      <c r="CD368" s="22"/>
      <c r="CE368" s="22"/>
      <c r="CF368" s="22"/>
      <c r="CG368" s="22"/>
      <c r="CH368" s="22"/>
      <c r="CI368" s="22"/>
      <c r="CJ368" s="22"/>
      <c r="CK368" s="22"/>
      <c r="CL368" s="22"/>
      <c r="CM368" s="22"/>
      <c r="CN368" s="22"/>
      <c r="CO368" s="22"/>
      <c r="CP368" s="22"/>
      <c r="CQ368" s="22"/>
      <c r="CR368" s="22"/>
      <c r="CS368" s="22"/>
      <c r="CT368" s="22"/>
      <c r="CU368" s="22"/>
      <c r="CV368" s="22"/>
      <c r="CW368" s="22"/>
      <c r="CX368" s="22"/>
      <c r="CY368" s="22"/>
      <c r="CZ368" s="22"/>
      <c r="DA368" s="22"/>
      <c r="DB368" s="22"/>
      <c r="DC368" s="22"/>
      <c r="DD368" s="22"/>
      <c r="DE368" s="22"/>
      <c r="DF368" s="22"/>
      <c r="DG368" s="22"/>
      <c r="DH368" s="22"/>
      <c r="DI368" s="22"/>
      <c r="DJ368" s="22"/>
      <c r="DK368" s="22"/>
      <c r="DL368" s="22"/>
    </row>
    <row r="369" spans="1:116" x14ac:dyDescent="0.25">
      <c r="A369" s="21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  <c r="AU369" s="22"/>
      <c r="AV369" s="22"/>
      <c r="AW369" s="22"/>
      <c r="AX369" s="22"/>
      <c r="AY369" s="22"/>
      <c r="AZ369" s="22"/>
      <c r="BA369" s="22"/>
      <c r="BB369" s="22"/>
      <c r="BC369" s="22"/>
      <c r="BD369" s="22"/>
      <c r="BE369" s="22"/>
      <c r="BF369" s="22"/>
      <c r="BG369" s="22"/>
      <c r="BH369" s="22"/>
      <c r="BI369" s="22"/>
      <c r="BJ369" s="22"/>
      <c r="BK369" s="22"/>
      <c r="BL369" s="22"/>
      <c r="BM369" s="22"/>
      <c r="BN369" s="22"/>
      <c r="BO369" s="22"/>
      <c r="BP369" s="22"/>
      <c r="BQ369" s="22"/>
      <c r="BR369" s="22"/>
      <c r="BS369" s="22"/>
      <c r="BT369" s="22"/>
      <c r="BU369" s="22"/>
      <c r="BV369" s="22"/>
      <c r="BW369" s="22"/>
      <c r="BX369" s="22"/>
      <c r="BY369" s="22"/>
      <c r="BZ369" s="22"/>
      <c r="CA369" s="22"/>
      <c r="CB369" s="22"/>
      <c r="CC369" s="22"/>
      <c r="CD369" s="22"/>
      <c r="CE369" s="22"/>
      <c r="CF369" s="22"/>
      <c r="CG369" s="22"/>
      <c r="CH369" s="22"/>
      <c r="CI369" s="22"/>
      <c r="CJ369" s="22"/>
      <c r="CK369" s="22"/>
      <c r="CL369" s="22"/>
      <c r="CM369" s="22"/>
      <c r="CN369" s="22"/>
      <c r="CO369" s="22"/>
      <c r="CP369" s="22"/>
      <c r="CQ369" s="22"/>
      <c r="CR369" s="22"/>
      <c r="CS369" s="22"/>
      <c r="CT369" s="22"/>
      <c r="CU369" s="22"/>
      <c r="CV369" s="22"/>
      <c r="CW369" s="22"/>
      <c r="CX369" s="22"/>
      <c r="CY369" s="22"/>
      <c r="CZ369" s="22"/>
      <c r="DA369" s="22"/>
      <c r="DB369" s="22"/>
      <c r="DC369" s="22"/>
      <c r="DD369" s="22"/>
      <c r="DE369" s="22"/>
      <c r="DF369" s="22"/>
      <c r="DG369" s="22"/>
      <c r="DH369" s="22"/>
      <c r="DI369" s="22"/>
      <c r="DJ369" s="22"/>
      <c r="DK369" s="22"/>
      <c r="DL369" s="22"/>
    </row>
    <row r="370" spans="1:116" x14ac:dyDescent="0.25">
      <c r="A370" s="21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  <c r="AR370" s="22"/>
      <c r="AS370" s="22"/>
      <c r="AT370" s="22"/>
      <c r="AU370" s="22"/>
      <c r="AV370" s="22"/>
      <c r="AW370" s="22"/>
      <c r="AX370" s="22"/>
      <c r="AY370" s="22"/>
      <c r="AZ370" s="22"/>
      <c r="BA370" s="22"/>
      <c r="BB370" s="22"/>
      <c r="BC370" s="22"/>
      <c r="BD370" s="22"/>
      <c r="BE370" s="22"/>
      <c r="BF370" s="22"/>
      <c r="BG370" s="22"/>
      <c r="BH370" s="22"/>
      <c r="BI370" s="22"/>
      <c r="BJ370" s="22"/>
      <c r="BK370" s="22"/>
      <c r="BL370" s="22"/>
      <c r="BM370" s="22"/>
      <c r="BN370" s="22"/>
      <c r="BO370" s="22"/>
      <c r="BP370" s="22"/>
      <c r="BQ370" s="22"/>
      <c r="BR370" s="22"/>
      <c r="BS370" s="22"/>
      <c r="BT370" s="22"/>
      <c r="BU370" s="22"/>
      <c r="BV370" s="22"/>
      <c r="BW370" s="22"/>
      <c r="BX370" s="22"/>
      <c r="BY370" s="22"/>
      <c r="BZ370" s="22"/>
      <c r="CA370" s="22"/>
      <c r="CB370" s="22"/>
      <c r="CC370" s="22"/>
      <c r="CD370" s="22"/>
      <c r="CE370" s="22"/>
      <c r="CF370" s="22"/>
      <c r="CG370" s="22"/>
      <c r="CH370" s="22"/>
      <c r="CI370" s="22"/>
      <c r="CJ370" s="22"/>
      <c r="CK370" s="22"/>
      <c r="CL370" s="22"/>
      <c r="CM370" s="22"/>
      <c r="CN370" s="22"/>
      <c r="CO370" s="22"/>
      <c r="CP370" s="22"/>
      <c r="CQ370" s="22"/>
      <c r="CR370" s="22"/>
      <c r="CS370" s="22"/>
      <c r="CT370" s="22"/>
      <c r="CU370" s="22"/>
      <c r="CV370" s="22"/>
      <c r="CW370" s="22"/>
      <c r="CX370" s="22"/>
      <c r="CY370" s="22"/>
      <c r="CZ370" s="22"/>
      <c r="DA370" s="22"/>
      <c r="DB370" s="22"/>
      <c r="DC370" s="22"/>
      <c r="DD370" s="22"/>
      <c r="DE370" s="22"/>
      <c r="DF370" s="22"/>
      <c r="DG370" s="22"/>
      <c r="DH370" s="22"/>
      <c r="DI370" s="22"/>
      <c r="DJ370" s="22"/>
      <c r="DK370" s="22"/>
      <c r="DL370" s="22"/>
    </row>
    <row r="371" spans="1:116" x14ac:dyDescent="0.25">
      <c r="A371" s="21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  <c r="AU371" s="22"/>
      <c r="AV371" s="22"/>
      <c r="AW371" s="22"/>
      <c r="AX371" s="22"/>
      <c r="AY371" s="22"/>
      <c r="AZ371" s="22"/>
      <c r="BA371" s="22"/>
      <c r="BB371" s="22"/>
      <c r="BC371" s="22"/>
      <c r="BD371" s="22"/>
      <c r="BE371" s="22"/>
      <c r="BF371" s="22"/>
      <c r="BG371" s="22"/>
      <c r="BH371" s="22"/>
      <c r="BI371" s="22"/>
      <c r="BJ371" s="22"/>
      <c r="BK371" s="22"/>
      <c r="BL371" s="22"/>
      <c r="BM371" s="22"/>
      <c r="BN371" s="22"/>
      <c r="BO371" s="22"/>
      <c r="BP371" s="22"/>
      <c r="BQ371" s="22"/>
      <c r="BR371" s="22"/>
      <c r="BS371" s="22"/>
      <c r="BT371" s="22"/>
      <c r="BU371" s="22"/>
      <c r="BV371" s="22"/>
      <c r="BW371" s="22"/>
      <c r="BX371" s="22"/>
      <c r="BY371" s="22"/>
      <c r="BZ371" s="22"/>
      <c r="CA371" s="22"/>
      <c r="CB371" s="22"/>
      <c r="CC371" s="22"/>
      <c r="CD371" s="22"/>
      <c r="CE371" s="22"/>
      <c r="CF371" s="22"/>
      <c r="CG371" s="22"/>
      <c r="CH371" s="22"/>
      <c r="CI371" s="22"/>
      <c r="CJ371" s="22"/>
      <c r="CK371" s="22"/>
      <c r="CL371" s="22"/>
      <c r="CM371" s="22"/>
      <c r="CN371" s="22"/>
      <c r="CO371" s="22"/>
      <c r="CP371" s="22"/>
      <c r="CQ371" s="22"/>
      <c r="CR371" s="22"/>
      <c r="CS371" s="22"/>
      <c r="CT371" s="22"/>
      <c r="CU371" s="22"/>
      <c r="CV371" s="22"/>
      <c r="CW371" s="22"/>
      <c r="CX371" s="22"/>
      <c r="CY371" s="22"/>
      <c r="CZ371" s="22"/>
      <c r="DA371" s="22"/>
      <c r="DB371" s="22"/>
      <c r="DC371" s="22"/>
      <c r="DD371" s="22"/>
      <c r="DE371" s="22"/>
      <c r="DF371" s="22"/>
      <c r="DG371" s="22"/>
      <c r="DH371" s="22"/>
      <c r="DI371" s="22"/>
      <c r="DJ371" s="22"/>
      <c r="DK371" s="22"/>
      <c r="DL371" s="22"/>
    </row>
    <row r="372" spans="1:116" x14ac:dyDescent="0.25">
      <c r="A372" s="21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  <c r="AR372" s="22"/>
      <c r="AS372" s="22"/>
      <c r="AT372" s="22"/>
      <c r="AU372" s="22"/>
      <c r="AV372" s="22"/>
      <c r="AW372" s="22"/>
      <c r="AX372" s="22"/>
      <c r="AY372" s="22"/>
      <c r="AZ372" s="22"/>
      <c r="BA372" s="22"/>
      <c r="BB372" s="22"/>
      <c r="BC372" s="22"/>
      <c r="BD372" s="22"/>
      <c r="BE372" s="22"/>
      <c r="BF372" s="22"/>
      <c r="BG372" s="22"/>
      <c r="BH372" s="22"/>
      <c r="BI372" s="22"/>
      <c r="BJ372" s="22"/>
      <c r="BK372" s="22"/>
      <c r="BL372" s="22"/>
      <c r="BM372" s="22"/>
      <c r="BN372" s="22"/>
      <c r="BO372" s="22"/>
      <c r="BP372" s="22"/>
      <c r="BQ372" s="22"/>
      <c r="BR372" s="22"/>
      <c r="BS372" s="22"/>
      <c r="BT372" s="22"/>
      <c r="BU372" s="22"/>
      <c r="BV372" s="22"/>
      <c r="BW372" s="22"/>
      <c r="BX372" s="22"/>
      <c r="BY372" s="22"/>
      <c r="BZ372" s="22"/>
      <c r="CA372" s="22"/>
      <c r="CB372" s="22"/>
      <c r="CC372" s="22"/>
      <c r="CD372" s="22"/>
      <c r="CE372" s="22"/>
      <c r="CF372" s="22"/>
      <c r="CG372" s="22"/>
      <c r="CH372" s="22"/>
      <c r="CI372" s="22"/>
      <c r="CJ372" s="22"/>
      <c r="CK372" s="22"/>
      <c r="CL372" s="22"/>
      <c r="CM372" s="22"/>
      <c r="CN372" s="22"/>
      <c r="CO372" s="22"/>
      <c r="CP372" s="22"/>
      <c r="CQ372" s="22"/>
      <c r="CR372" s="22"/>
      <c r="CS372" s="22"/>
      <c r="CT372" s="22"/>
      <c r="CU372" s="22"/>
      <c r="CV372" s="22"/>
      <c r="CW372" s="22"/>
      <c r="CX372" s="22"/>
      <c r="CY372" s="22"/>
      <c r="CZ372" s="22"/>
      <c r="DA372" s="22"/>
      <c r="DB372" s="22"/>
      <c r="DC372" s="22"/>
      <c r="DD372" s="22"/>
      <c r="DE372" s="22"/>
      <c r="DF372" s="22"/>
      <c r="DG372" s="22"/>
      <c r="DH372" s="22"/>
      <c r="DI372" s="22"/>
      <c r="DJ372" s="22"/>
      <c r="DK372" s="22"/>
      <c r="DL372" s="22"/>
    </row>
    <row r="373" spans="1:116" x14ac:dyDescent="0.25">
      <c r="A373" s="21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2"/>
      <c r="AR373" s="22"/>
      <c r="AS373" s="22"/>
      <c r="AT373" s="22"/>
      <c r="AU373" s="22"/>
      <c r="AV373" s="22"/>
      <c r="AW373" s="22"/>
      <c r="AX373" s="22"/>
      <c r="AY373" s="22"/>
      <c r="AZ373" s="22"/>
      <c r="BA373" s="22"/>
      <c r="BB373" s="22"/>
      <c r="BC373" s="22"/>
      <c r="BD373" s="22"/>
      <c r="BE373" s="22"/>
      <c r="BF373" s="22"/>
      <c r="BG373" s="22"/>
      <c r="BH373" s="22"/>
      <c r="BI373" s="22"/>
      <c r="BJ373" s="22"/>
      <c r="BK373" s="22"/>
      <c r="BL373" s="22"/>
      <c r="BM373" s="22"/>
      <c r="BN373" s="22"/>
      <c r="BO373" s="22"/>
      <c r="BP373" s="22"/>
      <c r="BQ373" s="22"/>
      <c r="BR373" s="22"/>
      <c r="BS373" s="22"/>
      <c r="BT373" s="22"/>
      <c r="BU373" s="22"/>
      <c r="BV373" s="22"/>
      <c r="BW373" s="22"/>
      <c r="BX373" s="22"/>
      <c r="BY373" s="22"/>
      <c r="BZ373" s="22"/>
      <c r="CA373" s="22"/>
      <c r="CB373" s="22"/>
      <c r="CC373" s="22"/>
      <c r="CD373" s="22"/>
      <c r="CE373" s="22"/>
      <c r="CF373" s="22"/>
      <c r="CG373" s="22"/>
      <c r="CH373" s="22"/>
      <c r="CI373" s="22"/>
      <c r="CJ373" s="22"/>
      <c r="CK373" s="22"/>
      <c r="CL373" s="22"/>
      <c r="CM373" s="22"/>
      <c r="CN373" s="22"/>
      <c r="CO373" s="22"/>
      <c r="CP373" s="22"/>
      <c r="CQ373" s="22"/>
      <c r="CR373" s="22"/>
      <c r="CS373" s="22"/>
      <c r="CT373" s="22"/>
      <c r="CU373" s="22"/>
      <c r="CV373" s="22"/>
      <c r="CW373" s="22"/>
      <c r="CX373" s="22"/>
      <c r="CY373" s="22"/>
      <c r="CZ373" s="22"/>
      <c r="DA373" s="22"/>
      <c r="DB373" s="22"/>
      <c r="DC373" s="22"/>
      <c r="DD373" s="22"/>
      <c r="DE373" s="22"/>
      <c r="DF373" s="22"/>
      <c r="DG373" s="22"/>
      <c r="DH373" s="22"/>
      <c r="DI373" s="22"/>
      <c r="DJ373" s="22"/>
      <c r="DK373" s="22"/>
      <c r="DL373" s="22"/>
    </row>
    <row r="374" spans="1:116" x14ac:dyDescent="0.25">
      <c r="A374" s="21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  <c r="AR374" s="22"/>
      <c r="AS374" s="22"/>
      <c r="AT374" s="22"/>
      <c r="AU374" s="22"/>
      <c r="AV374" s="22"/>
      <c r="AW374" s="22"/>
      <c r="AX374" s="22"/>
      <c r="AY374" s="22"/>
      <c r="AZ374" s="22"/>
      <c r="BA374" s="22"/>
      <c r="BB374" s="22"/>
      <c r="BC374" s="22"/>
      <c r="BD374" s="22"/>
      <c r="BE374" s="22"/>
      <c r="BF374" s="22"/>
      <c r="BG374" s="22"/>
      <c r="BH374" s="22"/>
      <c r="BI374" s="22"/>
      <c r="BJ374" s="22"/>
      <c r="BK374" s="22"/>
      <c r="BL374" s="22"/>
      <c r="BM374" s="22"/>
      <c r="BN374" s="22"/>
      <c r="BO374" s="22"/>
      <c r="BP374" s="22"/>
      <c r="BQ374" s="22"/>
      <c r="BR374" s="22"/>
      <c r="BS374" s="22"/>
      <c r="BT374" s="22"/>
      <c r="BU374" s="22"/>
      <c r="BV374" s="22"/>
      <c r="BW374" s="22"/>
      <c r="BX374" s="22"/>
      <c r="BY374" s="22"/>
      <c r="BZ374" s="22"/>
      <c r="CA374" s="22"/>
      <c r="CB374" s="22"/>
      <c r="CC374" s="22"/>
      <c r="CD374" s="22"/>
      <c r="CE374" s="22"/>
      <c r="CF374" s="22"/>
      <c r="CG374" s="22"/>
      <c r="CH374" s="22"/>
      <c r="CI374" s="22"/>
      <c r="CJ374" s="22"/>
      <c r="CK374" s="22"/>
      <c r="CL374" s="22"/>
      <c r="CM374" s="22"/>
      <c r="CN374" s="22"/>
      <c r="CO374" s="22"/>
      <c r="CP374" s="22"/>
      <c r="CQ374" s="22"/>
      <c r="CR374" s="22"/>
      <c r="CS374" s="22"/>
      <c r="CT374" s="22"/>
      <c r="CU374" s="22"/>
      <c r="CV374" s="22"/>
      <c r="CW374" s="22"/>
      <c r="CX374" s="22"/>
      <c r="CY374" s="22"/>
      <c r="CZ374" s="22"/>
      <c r="DA374" s="22"/>
      <c r="DB374" s="22"/>
      <c r="DC374" s="22"/>
      <c r="DD374" s="22"/>
      <c r="DE374" s="22"/>
      <c r="DF374" s="22"/>
      <c r="DG374" s="22"/>
      <c r="DH374" s="22"/>
      <c r="DI374" s="22"/>
      <c r="DJ374" s="22"/>
      <c r="DK374" s="22"/>
      <c r="DL374" s="22"/>
    </row>
    <row r="375" spans="1:116" x14ac:dyDescent="0.25">
      <c r="A375" s="21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2"/>
      <c r="AR375" s="22"/>
      <c r="AS375" s="22"/>
      <c r="AT375" s="22"/>
      <c r="AU375" s="22"/>
      <c r="AV375" s="22"/>
      <c r="AW375" s="22"/>
      <c r="AX375" s="22"/>
      <c r="AY375" s="22"/>
      <c r="AZ375" s="22"/>
      <c r="BA375" s="22"/>
      <c r="BB375" s="22"/>
      <c r="BC375" s="22"/>
      <c r="BD375" s="22"/>
      <c r="BE375" s="22"/>
      <c r="BF375" s="22"/>
      <c r="BG375" s="22"/>
      <c r="BH375" s="22"/>
      <c r="BI375" s="22"/>
      <c r="BJ375" s="22"/>
      <c r="BK375" s="22"/>
      <c r="BL375" s="22"/>
      <c r="BM375" s="22"/>
      <c r="BN375" s="22"/>
      <c r="BO375" s="22"/>
      <c r="BP375" s="22"/>
      <c r="BQ375" s="22"/>
      <c r="BR375" s="22"/>
      <c r="BS375" s="22"/>
      <c r="BT375" s="22"/>
      <c r="BU375" s="22"/>
      <c r="BV375" s="22"/>
      <c r="BW375" s="22"/>
      <c r="BX375" s="22"/>
      <c r="BY375" s="22"/>
      <c r="BZ375" s="22"/>
      <c r="CA375" s="22"/>
      <c r="CB375" s="22"/>
      <c r="CC375" s="22"/>
      <c r="CD375" s="22"/>
      <c r="CE375" s="22"/>
      <c r="CF375" s="22"/>
      <c r="CG375" s="22"/>
      <c r="CH375" s="22"/>
      <c r="CI375" s="22"/>
      <c r="CJ375" s="22"/>
      <c r="CK375" s="22"/>
      <c r="CL375" s="22"/>
      <c r="CM375" s="22"/>
      <c r="CN375" s="22"/>
      <c r="CO375" s="22"/>
      <c r="CP375" s="22"/>
      <c r="CQ375" s="22"/>
      <c r="CR375" s="22"/>
      <c r="CS375" s="22"/>
      <c r="CT375" s="22"/>
      <c r="CU375" s="22"/>
      <c r="CV375" s="22"/>
      <c r="CW375" s="22"/>
      <c r="CX375" s="22"/>
      <c r="CY375" s="22"/>
      <c r="CZ375" s="22"/>
      <c r="DA375" s="22"/>
      <c r="DB375" s="22"/>
      <c r="DC375" s="22"/>
      <c r="DD375" s="22"/>
      <c r="DE375" s="22"/>
      <c r="DF375" s="22"/>
      <c r="DG375" s="22"/>
      <c r="DH375" s="22"/>
      <c r="DI375" s="22"/>
      <c r="DJ375" s="22"/>
      <c r="DK375" s="22"/>
      <c r="DL375" s="22"/>
    </row>
    <row r="376" spans="1:116" x14ac:dyDescent="0.25">
      <c r="A376" s="21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2"/>
      <c r="AR376" s="22"/>
      <c r="AS376" s="22"/>
      <c r="AT376" s="22"/>
      <c r="AU376" s="22"/>
      <c r="AV376" s="22"/>
      <c r="AW376" s="22"/>
      <c r="AX376" s="22"/>
      <c r="AY376" s="22"/>
      <c r="AZ376" s="22"/>
      <c r="BA376" s="22"/>
      <c r="BB376" s="22"/>
      <c r="BC376" s="22"/>
      <c r="BD376" s="22"/>
      <c r="BE376" s="22"/>
      <c r="BF376" s="22"/>
      <c r="BG376" s="22"/>
      <c r="BH376" s="22"/>
      <c r="BI376" s="22"/>
      <c r="BJ376" s="22"/>
      <c r="BK376" s="22"/>
      <c r="BL376" s="22"/>
      <c r="BM376" s="22"/>
      <c r="BN376" s="22"/>
      <c r="BO376" s="22"/>
      <c r="BP376" s="22"/>
      <c r="BQ376" s="22"/>
      <c r="BR376" s="22"/>
      <c r="BS376" s="22"/>
      <c r="BT376" s="22"/>
      <c r="BU376" s="22"/>
      <c r="BV376" s="22"/>
      <c r="BW376" s="22"/>
      <c r="BX376" s="22"/>
      <c r="BY376" s="22"/>
      <c r="BZ376" s="22"/>
      <c r="CA376" s="22"/>
      <c r="CB376" s="22"/>
      <c r="CC376" s="22"/>
      <c r="CD376" s="22"/>
      <c r="CE376" s="22"/>
      <c r="CF376" s="22"/>
      <c r="CG376" s="22"/>
      <c r="CH376" s="22"/>
      <c r="CI376" s="22"/>
      <c r="CJ376" s="22"/>
      <c r="CK376" s="22"/>
      <c r="CL376" s="22"/>
      <c r="CM376" s="22"/>
      <c r="CN376" s="22"/>
      <c r="CO376" s="22"/>
      <c r="CP376" s="22"/>
      <c r="CQ376" s="22"/>
      <c r="CR376" s="22"/>
      <c r="CS376" s="22"/>
      <c r="CT376" s="22"/>
      <c r="CU376" s="22"/>
      <c r="CV376" s="22"/>
      <c r="CW376" s="22"/>
      <c r="CX376" s="22"/>
      <c r="CY376" s="22"/>
      <c r="CZ376" s="22"/>
      <c r="DA376" s="22"/>
      <c r="DB376" s="22"/>
      <c r="DC376" s="22"/>
      <c r="DD376" s="22"/>
      <c r="DE376" s="22"/>
      <c r="DF376" s="22"/>
      <c r="DG376" s="22"/>
      <c r="DH376" s="22"/>
      <c r="DI376" s="22"/>
      <c r="DJ376" s="22"/>
      <c r="DK376" s="22"/>
      <c r="DL376" s="22"/>
    </row>
    <row r="377" spans="1:116" x14ac:dyDescent="0.25">
      <c r="A377" s="21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2"/>
      <c r="AR377" s="22"/>
      <c r="AS377" s="22"/>
      <c r="AT377" s="22"/>
      <c r="AU377" s="22"/>
      <c r="AV377" s="22"/>
      <c r="AW377" s="22"/>
      <c r="AX377" s="22"/>
      <c r="AY377" s="22"/>
      <c r="AZ377" s="22"/>
      <c r="BA377" s="22"/>
      <c r="BB377" s="22"/>
      <c r="BC377" s="22"/>
      <c r="BD377" s="22"/>
      <c r="BE377" s="22"/>
      <c r="BF377" s="22"/>
      <c r="BG377" s="22"/>
      <c r="BH377" s="22"/>
      <c r="BI377" s="22"/>
      <c r="BJ377" s="22"/>
      <c r="BK377" s="22"/>
      <c r="BL377" s="22"/>
      <c r="BM377" s="22"/>
      <c r="BN377" s="22"/>
      <c r="BO377" s="22"/>
      <c r="BP377" s="22"/>
      <c r="BQ377" s="22"/>
      <c r="BR377" s="22"/>
      <c r="BS377" s="22"/>
      <c r="BT377" s="22"/>
      <c r="BU377" s="22"/>
      <c r="BV377" s="22"/>
      <c r="BW377" s="22"/>
      <c r="BX377" s="22"/>
      <c r="BY377" s="22"/>
      <c r="BZ377" s="22"/>
      <c r="CA377" s="22"/>
      <c r="CB377" s="22"/>
      <c r="CC377" s="22"/>
      <c r="CD377" s="22"/>
      <c r="CE377" s="22"/>
      <c r="CF377" s="22"/>
      <c r="CG377" s="22"/>
      <c r="CH377" s="22"/>
      <c r="CI377" s="22"/>
      <c r="CJ377" s="22"/>
      <c r="CK377" s="22"/>
      <c r="CL377" s="22"/>
      <c r="CM377" s="22"/>
      <c r="CN377" s="22"/>
      <c r="CO377" s="22"/>
      <c r="CP377" s="22"/>
      <c r="CQ377" s="22"/>
      <c r="CR377" s="22"/>
      <c r="CS377" s="22"/>
      <c r="CT377" s="22"/>
      <c r="CU377" s="22"/>
      <c r="CV377" s="22"/>
      <c r="CW377" s="22"/>
      <c r="CX377" s="22"/>
      <c r="CY377" s="22"/>
      <c r="CZ377" s="22"/>
      <c r="DA377" s="22"/>
      <c r="DB377" s="22"/>
      <c r="DC377" s="22"/>
      <c r="DD377" s="22"/>
      <c r="DE377" s="22"/>
      <c r="DF377" s="22"/>
      <c r="DG377" s="22"/>
      <c r="DH377" s="22"/>
      <c r="DI377" s="22"/>
      <c r="DJ377" s="22"/>
      <c r="DK377" s="22"/>
      <c r="DL377" s="22"/>
    </row>
    <row r="378" spans="1:116" x14ac:dyDescent="0.25">
      <c r="A378" s="21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2"/>
      <c r="AR378" s="22"/>
      <c r="AS378" s="22"/>
      <c r="AT378" s="22"/>
      <c r="AU378" s="22"/>
      <c r="AV378" s="22"/>
      <c r="AW378" s="22"/>
      <c r="AX378" s="22"/>
      <c r="AY378" s="22"/>
      <c r="AZ378" s="22"/>
      <c r="BA378" s="22"/>
      <c r="BB378" s="22"/>
      <c r="BC378" s="22"/>
      <c r="BD378" s="22"/>
      <c r="BE378" s="22"/>
      <c r="BF378" s="22"/>
      <c r="BG378" s="22"/>
      <c r="BH378" s="22"/>
      <c r="BI378" s="22"/>
      <c r="BJ378" s="22"/>
      <c r="BK378" s="22"/>
      <c r="BL378" s="22"/>
      <c r="BM378" s="22"/>
      <c r="BN378" s="22"/>
      <c r="BO378" s="22"/>
      <c r="BP378" s="22"/>
      <c r="BQ378" s="22"/>
      <c r="BR378" s="22"/>
      <c r="BS378" s="22"/>
      <c r="BT378" s="22"/>
      <c r="BU378" s="22"/>
      <c r="BV378" s="22"/>
      <c r="BW378" s="22"/>
      <c r="BX378" s="22"/>
      <c r="BY378" s="22"/>
      <c r="BZ378" s="22"/>
      <c r="CA378" s="22"/>
      <c r="CB378" s="22"/>
      <c r="CC378" s="22"/>
      <c r="CD378" s="22"/>
      <c r="CE378" s="22"/>
      <c r="CF378" s="22"/>
      <c r="CG378" s="22"/>
      <c r="CH378" s="22"/>
      <c r="CI378" s="22"/>
      <c r="CJ378" s="22"/>
      <c r="CK378" s="22"/>
      <c r="CL378" s="22"/>
      <c r="CM378" s="22"/>
      <c r="CN378" s="22"/>
      <c r="CO378" s="22"/>
      <c r="CP378" s="22"/>
      <c r="CQ378" s="22"/>
      <c r="CR378" s="22"/>
      <c r="CS378" s="22"/>
      <c r="CT378" s="22"/>
      <c r="CU378" s="22"/>
      <c r="CV378" s="22"/>
      <c r="CW378" s="22"/>
      <c r="CX378" s="22"/>
      <c r="CY378" s="22"/>
      <c r="CZ378" s="22"/>
      <c r="DA378" s="22"/>
      <c r="DB378" s="22"/>
      <c r="DC378" s="22"/>
      <c r="DD378" s="22"/>
      <c r="DE378" s="22"/>
      <c r="DF378" s="22"/>
      <c r="DG378" s="22"/>
      <c r="DH378" s="22"/>
      <c r="DI378" s="22"/>
      <c r="DJ378" s="22"/>
      <c r="DK378" s="22"/>
      <c r="DL378" s="22"/>
    </row>
    <row r="379" spans="1:116" x14ac:dyDescent="0.25">
      <c r="A379" s="21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2"/>
      <c r="AR379" s="22"/>
      <c r="AS379" s="22"/>
      <c r="AT379" s="22"/>
      <c r="AU379" s="22"/>
      <c r="AV379" s="22"/>
      <c r="AW379" s="22"/>
      <c r="AX379" s="22"/>
      <c r="AY379" s="22"/>
      <c r="AZ379" s="22"/>
      <c r="BA379" s="22"/>
      <c r="BB379" s="22"/>
      <c r="BC379" s="22"/>
      <c r="BD379" s="22"/>
      <c r="BE379" s="22"/>
      <c r="BF379" s="22"/>
      <c r="BG379" s="22"/>
      <c r="BH379" s="22"/>
      <c r="BI379" s="22"/>
      <c r="BJ379" s="22"/>
      <c r="BK379" s="22"/>
      <c r="BL379" s="22"/>
      <c r="BM379" s="22"/>
      <c r="BN379" s="22"/>
      <c r="BO379" s="22"/>
      <c r="BP379" s="22"/>
      <c r="BQ379" s="22"/>
      <c r="BR379" s="22"/>
      <c r="BS379" s="22"/>
      <c r="BT379" s="22"/>
      <c r="BU379" s="22"/>
      <c r="BV379" s="22"/>
      <c r="BW379" s="22"/>
      <c r="BX379" s="22"/>
      <c r="BY379" s="22"/>
      <c r="BZ379" s="22"/>
      <c r="CA379" s="22"/>
      <c r="CB379" s="22"/>
      <c r="CC379" s="22"/>
      <c r="CD379" s="22"/>
      <c r="CE379" s="22"/>
      <c r="CF379" s="22"/>
      <c r="CG379" s="22"/>
      <c r="CH379" s="22"/>
      <c r="CI379" s="22"/>
      <c r="CJ379" s="22"/>
      <c r="CK379" s="22"/>
      <c r="CL379" s="22"/>
      <c r="CM379" s="22"/>
      <c r="CN379" s="22"/>
      <c r="CO379" s="22"/>
      <c r="CP379" s="22"/>
      <c r="CQ379" s="22"/>
      <c r="CR379" s="22"/>
      <c r="CS379" s="22"/>
      <c r="CT379" s="22"/>
      <c r="CU379" s="22"/>
      <c r="CV379" s="22"/>
      <c r="CW379" s="22"/>
      <c r="CX379" s="22"/>
      <c r="CY379" s="22"/>
      <c r="CZ379" s="22"/>
      <c r="DA379" s="22"/>
      <c r="DB379" s="22"/>
      <c r="DC379" s="22"/>
      <c r="DD379" s="22"/>
      <c r="DE379" s="22"/>
      <c r="DF379" s="22"/>
      <c r="DG379" s="22"/>
      <c r="DH379" s="22"/>
      <c r="DI379" s="22"/>
      <c r="DJ379" s="22"/>
      <c r="DK379" s="22"/>
      <c r="DL379" s="22"/>
    </row>
    <row r="380" spans="1:116" x14ac:dyDescent="0.25">
      <c r="A380" s="21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2"/>
      <c r="AR380" s="22"/>
      <c r="AS380" s="22"/>
      <c r="AT380" s="22"/>
      <c r="AU380" s="22"/>
      <c r="AV380" s="22"/>
      <c r="AW380" s="22"/>
      <c r="AX380" s="22"/>
      <c r="AY380" s="22"/>
      <c r="AZ380" s="22"/>
      <c r="BA380" s="22"/>
      <c r="BB380" s="22"/>
      <c r="BC380" s="22"/>
      <c r="BD380" s="22"/>
      <c r="BE380" s="22"/>
      <c r="BF380" s="22"/>
      <c r="BG380" s="22"/>
      <c r="BH380" s="22"/>
      <c r="BI380" s="22"/>
      <c r="BJ380" s="22"/>
      <c r="BK380" s="22"/>
      <c r="BL380" s="22"/>
      <c r="BM380" s="22"/>
      <c r="BN380" s="22"/>
      <c r="BO380" s="22"/>
      <c r="BP380" s="22"/>
      <c r="BQ380" s="22"/>
      <c r="BR380" s="22"/>
      <c r="BS380" s="22"/>
      <c r="BT380" s="22"/>
      <c r="BU380" s="22"/>
      <c r="BV380" s="22"/>
      <c r="BW380" s="22"/>
      <c r="BX380" s="22"/>
      <c r="BY380" s="22"/>
      <c r="BZ380" s="22"/>
      <c r="CA380" s="22"/>
      <c r="CB380" s="22"/>
      <c r="CC380" s="22"/>
      <c r="CD380" s="22"/>
      <c r="CE380" s="22"/>
      <c r="CF380" s="22"/>
      <c r="CG380" s="22"/>
      <c r="CH380" s="22"/>
      <c r="CI380" s="22"/>
      <c r="CJ380" s="22"/>
      <c r="CK380" s="22"/>
      <c r="CL380" s="22"/>
      <c r="CM380" s="22"/>
      <c r="CN380" s="22"/>
      <c r="CO380" s="22"/>
      <c r="CP380" s="22"/>
      <c r="CQ380" s="22"/>
      <c r="CR380" s="22"/>
      <c r="CS380" s="22"/>
      <c r="CT380" s="22"/>
      <c r="CU380" s="22"/>
      <c r="CV380" s="22"/>
      <c r="CW380" s="22"/>
      <c r="CX380" s="22"/>
      <c r="CY380" s="22"/>
      <c r="CZ380" s="22"/>
      <c r="DA380" s="22"/>
      <c r="DB380" s="22"/>
      <c r="DC380" s="22"/>
      <c r="DD380" s="22"/>
      <c r="DE380" s="22"/>
      <c r="DF380" s="22"/>
      <c r="DG380" s="22"/>
      <c r="DH380" s="22"/>
      <c r="DI380" s="22"/>
      <c r="DJ380" s="22"/>
      <c r="DK380" s="22"/>
      <c r="DL380" s="22"/>
    </row>
    <row r="381" spans="1:116" x14ac:dyDescent="0.25">
      <c r="A381" s="21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2"/>
      <c r="AR381" s="22"/>
      <c r="AS381" s="22"/>
      <c r="AT381" s="22"/>
      <c r="AU381" s="22"/>
      <c r="AV381" s="22"/>
      <c r="AW381" s="22"/>
      <c r="AX381" s="22"/>
      <c r="AY381" s="22"/>
      <c r="AZ381" s="22"/>
      <c r="BA381" s="22"/>
      <c r="BB381" s="22"/>
      <c r="BC381" s="22"/>
      <c r="BD381" s="22"/>
      <c r="BE381" s="22"/>
      <c r="BF381" s="22"/>
      <c r="BG381" s="22"/>
      <c r="BH381" s="22"/>
      <c r="BI381" s="22"/>
      <c r="BJ381" s="22"/>
      <c r="BK381" s="22"/>
      <c r="BL381" s="22"/>
      <c r="BM381" s="22"/>
      <c r="BN381" s="22"/>
      <c r="BO381" s="22"/>
      <c r="BP381" s="22"/>
      <c r="BQ381" s="22"/>
      <c r="BR381" s="22"/>
      <c r="BS381" s="22"/>
      <c r="BT381" s="22"/>
      <c r="BU381" s="22"/>
      <c r="BV381" s="22"/>
      <c r="BW381" s="22"/>
      <c r="BX381" s="22"/>
      <c r="BY381" s="22"/>
      <c r="BZ381" s="22"/>
      <c r="CA381" s="22"/>
      <c r="CB381" s="22"/>
      <c r="CC381" s="22"/>
      <c r="CD381" s="22"/>
      <c r="CE381" s="22"/>
      <c r="CF381" s="22"/>
      <c r="CG381" s="22"/>
      <c r="CH381" s="22"/>
      <c r="CI381" s="22"/>
      <c r="CJ381" s="22"/>
      <c r="CK381" s="22"/>
      <c r="CL381" s="22"/>
      <c r="CM381" s="22"/>
      <c r="CN381" s="22"/>
      <c r="CO381" s="22"/>
      <c r="CP381" s="22"/>
      <c r="CQ381" s="22"/>
      <c r="CR381" s="22"/>
      <c r="CS381" s="22"/>
      <c r="CT381" s="22"/>
      <c r="CU381" s="22"/>
      <c r="CV381" s="22"/>
      <c r="CW381" s="22"/>
      <c r="CX381" s="22"/>
      <c r="CY381" s="22"/>
      <c r="CZ381" s="22"/>
      <c r="DA381" s="22"/>
      <c r="DB381" s="22"/>
      <c r="DC381" s="22"/>
      <c r="DD381" s="22"/>
      <c r="DE381" s="22"/>
      <c r="DF381" s="22"/>
      <c r="DG381" s="22"/>
      <c r="DH381" s="22"/>
      <c r="DI381" s="22"/>
      <c r="DJ381" s="22"/>
      <c r="DK381" s="22"/>
      <c r="DL381" s="22"/>
    </row>
    <row r="382" spans="1:116" x14ac:dyDescent="0.25">
      <c r="A382" s="21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2"/>
      <c r="AR382" s="22"/>
      <c r="AS382" s="22"/>
      <c r="AT382" s="22"/>
      <c r="AU382" s="22"/>
      <c r="AV382" s="22"/>
      <c r="AW382" s="22"/>
      <c r="AX382" s="22"/>
      <c r="AY382" s="22"/>
      <c r="AZ382" s="22"/>
      <c r="BA382" s="22"/>
      <c r="BB382" s="22"/>
      <c r="BC382" s="22"/>
      <c r="BD382" s="22"/>
      <c r="BE382" s="22"/>
      <c r="BF382" s="22"/>
      <c r="BG382" s="22"/>
      <c r="BH382" s="22"/>
      <c r="BI382" s="22"/>
      <c r="BJ382" s="22"/>
      <c r="BK382" s="22"/>
      <c r="BL382" s="22"/>
      <c r="BM382" s="22"/>
      <c r="BN382" s="22"/>
      <c r="BO382" s="22"/>
      <c r="BP382" s="22"/>
      <c r="BQ382" s="22"/>
      <c r="BR382" s="22"/>
      <c r="BS382" s="22"/>
      <c r="BT382" s="22"/>
      <c r="BU382" s="22"/>
      <c r="BV382" s="22"/>
      <c r="BW382" s="22"/>
      <c r="BX382" s="22"/>
      <c r="BY382" s="22"/>
      <c r="BZ382" s="22"/>
      <c r="CA382" s="22"/>
      <c r="CB382" s="22"/>
      <c r="CC382" s="22"/>
      <c r="CD382" s="22"/>
      <c r="CE382" s="22"/>
      <c r="CF382" s="22"/>
      <c r="CG382" s="22"/>
      <c r="CH382" s="22"/>
      <c r="CI382" s="22"/>
      <c r="CJ382" s="22"/>
      <c r="CK382" s="22"/>
      <c r="CL382" s="22"/>
      <c r="CM382" s="22"/>
      <c r="CN382" s="22"/>
      <c r="CO382" s="22"/>
      <c r="CP382" s="22"/>
      <c r="CQ382" s="22"/>
      <c r="CR382" s="22"/>
      <c r="CS382" s="22"/>
      <c r="CT382" s="22"/>
      <c r="CU382" s="22"/>
      <c r="CV382" s="22"/>
      <c r="CW382" s="22"/>
      <c r="CX382" s="22"/>
      <c r="CY382" s="22"/>
      <c r="CZ382" s="22"/>
      <c r="DA382" s="22"/>
      <c r="DB382" s="22"/>
      <c r="DC382" s="22"/>
      <c r="DD382" s="22"/>
      <c r="DE382" s="22"/>
      <c r="DF382" s="22"/>
      <c r="DG382" s="22"/>
      <c r="DH382" s="22"/>
      <c r="DI382" s="22"/>
      <c r="DJ382" s="22"/>
      <c r="DK382" s="22"/>
      <c r="DL382" s="22"/>
    </row>
    <row r="383" spans="1:116" x14ac:dyDescent="0.25">
      <c r="A383" s="21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2"/>
      <c r="AR383" s="22"/>
      <c r="AS383" s="22"/>
      <c r="AT383" s="22"/>
      <c r="AU383" s="22"/>
      <c r="AV383" s="22"/>
      <c r="AW383" s="22"/>
      <c r="AX383" s="22"/>
      <c r="AY383" s="22"/>
      <c r="AZ383" s="22"/>
      <c r="BA383" s="22"/>
      <c r="BB383" s="22"/>
      <c r="BC383" s="22"/>
      <c r="BD383" s="22"/>
      <c r="BE383" s="22"/>
      <c r="BF383" s="22"/>
      <c r="BG383" s="22"/>
      <c r="BH383" s="22"/>
      <c r="BI383" s="22"/>
      <c r="BJ383" s="22"/>
      <c r="BK383" s="22"/>
      <c r="BL383" s="22"/>
      <c r="BM383" s="22"/>
      <c r="BN383" s="22"/>
      <c r="BO383" s="22"/>
      <c r="BP383" s="22"/>
      <c r="BQ383" s="22"/>
      <c r="BR383" s="22"/>
      <c r="BS383" s="22"/>
      <c r="BT383" s="22"/>
      <c r="BU383" s="22"/>
      <c r="BV383" s="22"/>
      <c r="BW383" s="22"/>
      <c r="BX383" s="22"/>
      <c r="BY383" s="22"/>
      <c r="BZ383" s="22"/>
      <c r="CA383" s="22"/>
      <c r="CB383" s="22"/>
      <c r="CC383" s="22"/>
      <c r="CD383" s="22"/>
      <c r="CE383" s="22"/>
      <c r="CF383" s="22"/>
      <c r="CG383" s="22"/>
      <c r="CH383" s="22"/>
      <c r="CI383" s="22"/>
      <c r="CJ383" s="22"/>
      <c r="CK383" s="22"/>
      <c r="CL383" s="22"/>
      <c r="CM383" s="22"/>
      <c r="CN383" s="22"/>
      <c r="CO383" s="22"/>
      <c r="CP383" s="22"/>
      <c r="CQ383" s="22"/>
      <c r="CR383" s="22"/>
      <c r="CS383" s="22"/>
      <c r="CT383" s="22"/>
      <c r="CU383" s="22"/>
      <c r="CV383" s="22"/>
      <c r="CW383" s="22"/>
      <c r="CX383" s="22"/>
      <c r="CY383" s="22"/>
      <c r="CZ383" s="22"/>
      <c r="DA383" s="22"/>
      <c r="DB383" s="22"/>
      <c r="DC383" s="22"/>
      <c r="DD383" s="22"/>
      <c r="DE383" s="22"/>
      <c r="DF383" s="22"/>
      <c r="DG383" s="22"/>
      <c r="DH383" s="22"/>
      <c r="DI383" s="22"/>
      <c r="DJ383" s="22"/>
      <c r="DK383" s="22"/>
      <c r="DL383" s="22"/>
    </row>
    <row r="384" spans="1:116" x14ac:dyDescent="0.25">
      <c r="A384" s="21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  <c r="AR384" s="22"/>
      <c r="AS384" s="22"/>
      <c r="AT384" s="22"/>
      <c r="AU384" s="22"/>
      <c r="AV384" s="22"/>
      <c r="AW384" s="22"/>
      <c r="AX384" s="22"/>
      <c r="AY384" s="22"/>
      <c r="AZ384" s="22"/>
      <c r="BA384" s="22"/>
      <c r="BB384" s="22"/>
      <c r="BC384" s="22"/>
      <c r="BD384" s="22"/>
      <c r="BE384" s="22"/>
      <c r="BF384" s="22"/>
      <c r="BG384" s="22"/>
      <c r="BH384" s="22"/>
      <c r="BI384" s="22"/>
      <c r="BJ384" s="22"/>
      <c r="BK384" s="22"/>
      <c r="BL384" s="22"/>
      <c r="BM384" s="22"/>
      <c r="BN384" s="22"/>
      <c r="BO384" s="22"/>
      <c r="BP384" s="22"/>
      <c r="BQ384" s="22"/>
      <c r="BR384" s="22"/>
      <c r="BS384" s="22"/>
      <c r="BT384" s="22"/>
      <c r="BU384" s="22"/>
      <c r="BV384" s="22"/>
      <c r="BW384" s="22"/>
      <c r="BX384" s="22"/>
      <c r="BY384" s="22"/>
      <c r="BZ384" s="22"/>
      <c r="CA384" s="22"/>
      <c r="CB384" s="22"/>
      <c r="CC384" s="22"/>
      <c r="CD384" s="22"/>
      <c r="CE384" s="22"/>
      <c r="CF384" s="22"/>
      <c r="CG384" s="22"/>
      <c r="CH384" s="22"/>
      <c r="CI384" s="22"/>
      <c r="CJ384" s="22"/>
      <c r="CK384" s="22"/>
      <c r="CL384" s="22"/>
      <c r="CM384" s="22"/>
      <c r="CN384" s="22"/>
      <c r="CO384" s="22"/>
      <c r="CP384" s="22"/>
      <c r="CQ384" s="22"/>
      <c r="CR384" s="22"/>
      <c r="CS384" s="22"/>
      <c r="CT384" s="22"/>
      <c r="CU384" s="22"/>
      <c r="CV384" s="22"/>
      <c r="CW384" s="22"/>
      <c r="CX384" s="22"/>
      <c r="CY384" s="22"/>
      <c r="CZ384" s="22"/>
      <c r="DA384" s="22"/>
      <c r="DB384" s="22"/>
      <c r="DC384" s="22"/>
      <c r="DD384" s="22"/>
      <c r="DE384" s="22"/>
      <c r="DF384" s="22"/>
      <c r="DG384" s="22"/>
      <c r="DH384" s="22"/>
      <c r="DI384" s="22"/>
      <c r="DJ384" s="22"/>
      <c r="DK384" s="22"/>
      <c r="DL384" s="22"/>
    </row>
    <row r="385" spans="1:116" x14ac:dyDescent="0.25">
      <c r="A385" s="21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  <c r="AR385" s="22"/>
      <c r="AS385" s="22"/>
      <c r="AT385" s="22"/>
      <c r="AU385" s="22"/>
      <c r="AV385" s="22"/>
      <c r="AW385" s="22"/>
      <c r="AX385" s="22"/>
      <c r="AY385" s="22"/>
      <c r="AZ385" s="22"/>
      <c r="BA385" s="22"/>
      <c r="BB385" s="22"/>
      <c r="BC385" s="22"/>
      <c r="BD385" s="22"/>
      <c r="BE385" s="22"/>
      <c r="BF385" s="22"/>
      <c r="BG385" s="22"/>
      <c r="BH385" s="22"/>
      <c r="BI385" s="22"/>
      <c r="BJ385" s="22"/>
      <c r="BK385" s="22"/>
      <c r="BL385" s="22"/>
      <c r="BM385" s="22"/>
      <c r="BN385" s="22"/>
      <c r="BO385" s="22"/>
      <c r="BP385" s="22"/>
      <c r="BQ385" s="22"/>
      <c r="BR385" s="22"/>
      <c r="BS385" s="22"/>
      <c r="BT385" s="22"/>
      <c r="BU385" s="22"/>
      <c r="BV385" s="22"/>
      <c r="BW385" s="22"/>
      <c r="BX385" s="22"/>
      <c r="BY385" s="22"/>
      <c r="BZ385" s="22"/>
      <c r="CA385" s="22"/>
      <c r="CB385" s="22"/>
      <c r="CC385" s="22"/>
      <c r="CD385" s="22"/>
      <c r="CE385" s="22"/>
      <c r="CF385" s="22"/>
      <c r="CG385" s="22"/>
      <c r="CH385" s="22"/>
      <c r="CI385" s="22"/>
      <c r="CJ385" s="22"/>
      <c r="CK385" s="22"/>
      <c r="CL385" s="22"/>
      <c r="CM385" s="22"/>
      <c r="CN385" s="22"/>
      <c r="CO385" s="22"/>
      <c r="CP385" s="22"/>
      <c r="CQ385" s="22"/>
      <c r="CR385" s="22"/>
      <c r="CS385" s="22"/>
      <c r="CT385" s="22"/>
      <c r="CU385" s="22"/>
      <c r="CV385" s="22"/>
      <c r="CW385" s="22"/>
      <c r="CX385" s="22"/>
      <c r="CY385" s="22"/>
      <c r="CZ385" s="22"/>
      <c r="DA385" s="22"/>
      <c r="DB385" s="22"/>
      <c r="DC385" s="22"/>
      <c r="DD385" s="22"/>
      <c r="DE385" s="22"/>
      <c r="DF385" s="22"/>
      <c r="DG385" s="22"/>
      <c r="DH385" s="22"/>
      <c r="DI385" s="22"/>
      <c r="DJ385" s="22"/>
      <c r="DK385" s="22"/>
      <c r="DL385" s="22"/>
    </row>
    <row r="386" spans="1:116" x14ac:dyDescent="0.25">
      <c r="A386" s="21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  <c r="AR386" s="22"/>
      <c r="AS386" s="22"/>
      <c r="AT386" s="22"/>
      <c r="AU386" s="22"/>
      <c r="AV386" s="22"/>
      <c r="AW386" s="22"/>
      <c r="AX386" s="22"/>
      <c r="AY386" s="22"/>
      <c r="AZ386" s="22"/>
      <c r="BA386" s="22"/>
      <c r="BB386" s="22"/>
      <c r="BC386" s="22"/>
      <c r="BD386" s="22"/>
      <c r="BE386" s="22"/>
      <c r="BF386" s="22"/>
      <c r="BG386" s="22"/>
      <c r="BH386" s="22"/>
      <c r="BI386" s="22"/>
      <c r="BJ386" s="22"/>
      <c r="BK386" s="22"/>
      <c r="BL386" s="22"/>
      <c r="BM386" s="22"/>
      <c r="BN386" s="22"/>
      <c r="BO386" s="22"/>
      <c r="BP386" s="22"/>
      <c r="BQ386" s="22"/>
      <c r="BR386" s="22"/>
      <c r="BS386" s="22"/>
      <c r="BT386" s="22"/>
      <c r="BU386" s="22"/>
      <c r="BV386" s="22"/>
      <c r="BW386" s="22"/>
      <c r="BX386" s="22"/>
      <c r="BY386" s="22"/>
      <c r="BZ386" s="22"/>
      <c r="CA386" s="22"/>
      <c r="CB386" s="22"/>
      <c r="CC386" s="22"/>
      <c r="CD386" s="22"/>
      <c r="CE386" s="22"/>
      <c r="CF386" s="22"/>
      <c r="CG386" s="22"/>
      <c r="CH386" s="22"/>
      <c r="CI386" s="22"/>
      <c r="CJ386" s="22"/>
      <c r="CK386" s="22"/>
      <c r="CL386" s="22"/>
      <c r="CM386" s="22"/>
      <c r="CN386" s="22"/>
      <c r="CO386" s="22"/>
      <c r="CP386" s="22"/>
      <c r="CQ386" s="22"/>
      <c r="CR386" s="22"/>
      <c r="CS386" s="22"/>
      <c r="CT386" s="22"/>
      <c r="CU386" s="22"/>
      <c r="CV386" s="22"/>
      <c r="CW386" s="22"/>
      <c r="CX386" s="22"/>
      <c r="CY386" s="22"/>
      <c r="CZ386" s="22"/>
      <c r="DA386" s="22"/>
      <c r="DB386" s="22"/>
      <c r="DC386" s="22"/>
      <c r="DD386" s="22"/>
      <c r="DE386" s="22"/>
      <c r="DF386" s="22"/>
      <c r="DG386" s="22"/>
      <c r="DH386" s="22"/>
      <c r="DI386" s="22"/>
      <c r="DJ386" s="22"/>
      <c r="DK386" s="22"/>
      <c r="DL386" s="22"/>
    </row>
    <row r="387" spans="1:116" x14ac:dyDescent="0.25">
      <c r="A387" s="21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  <c r="AR387" s="22"/>
      <c r="AS387" s="22"/>
      <c r="AT387" s="22"/>
      <c r="AU387" s="22"/>
      <c r="AV387" s="22"/>
      <c r="AW387" s="22"/>
      <c r="AX387" s="22"/>
      <c r="AY387" s="22"/>
      <c r="AZ387" s="22"/>
      <c r="BA387" s="22"/>
      <c r="BB387" s="22"/>
      <c r="BC387" s="22"/>
      <c r="BD387" s="22"/>
      <c r="BE387" s="22"/>
      <c r="BF387" s="22"/>
      <c r="BG387" s="22"/>
      <c r="BH387" s="22"/>
      <c r="BI387" s="22"/>
      <c r="BJ387" s="22"/>
      <c r="BK387" s="22"/>
      <c r="BL387" s="22"/>
      <c r="BM387" s="22"/>
      <c r="BN387" s="22"/>
      <c r="BO387" s="22"/>
      <c r="BP387" s="22"/>
      <c r="BQ387" s="22"/>
      <c r="BR387" s="22"/>
      <c r="BS387" s="22"/>
      <c r="BT387" s="22"/>
      <c r="BU387" s="22"/>
      <c r="BV387" s="22"/>
      <c r="BW387" s="22"/>
      <c r="BX387" s="22"/>
      <c r="BY387" s="22"/>
      <c r="BZ387" s="22"/>
      <c r="CA387" s="22"/>
      <c r="CB387" s="22"/>
      <c r="CC387" s="22"/>
      <c r="CD387" s="22"/>
      <c r="CE387" s="22"/>
      <c r="CF387" s="22"/>
      <c r="CG387" s="22"/>
      <c r="CH387" s="22"/>
      <c r="CI387" s="22"/>
      <c r="CJ387" s="22"/>
      <c r="CK387" s="22"/>
      <c r="CL387" s="22"/>
      <c r="CM387" s="22"/>
      <c r="CN387" s="22"/>
      <c r="CO387" s="22"/>
      <c r="CP387" s="22"/>
      <c r="CQ387" s="22"/>
      <c r="CR387" s="22"/>
      <c r="CS387" s="22"/>
      <c r="CT387" s="22"/>
      <c r="CU387" s="22"/>
      <c r="CV387" s="22"/>
      <c r="CW387" s="22"/>
      <c r="CX387" s="22"/>
      <c r="CY387" s="22"/>
      <c r="CZ387" s="22"/>
      <c r="DA387" s="22"/>
      <c r="DB387" s="22"/>
      <c r="DC387" s="22"/>
      <c r="DD387" s="22"/>
      <c r="DE387" s="22"/>
      <c r="DF387" s="22"/>
      <c r="DG387" s="22"/>
      <c r="DH387" s="22"/>
      <c r="DI387" s="22"/>
      <c r="DJ387" s="22"/>
      <c r="DK387" s="22"/>
      <c r="DL387" s="22"/>
    </row>
    <row r="388" spans="1:116" x14ac:dyDescent="0.25">
      <c r="A388" s="21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2"/>
      <c r="AR388" s="22"/>
      <c r="AS388" s="22"/>
      <c r="AT388" s="22"/>
      <c r="AU388" s="22"/>
      <c r="AV388" s="22"/>
      <c r="AW388" s="22"/>
      <c r="AX388" s="22"/>
      <c r="AY388" s="22"/>
      <c r="AZ388" s="22"/>
      <c r="BA388" s="22"/>
      <c r="BB388" s="22"/>
      <c r="BC388" s="22"/>
      <c r="BD388" s="22"/>
      <c r="BE388" s="22"/>
      <c r="BF388" s="22"/>
      <c r="BG388" s="22"/>
      <c r="BH388" s="22"/>
      <c r="BI388" s="22"/>
      <c r="BJ388" s="22"/>
      <c r="BK388" s="22"/>
      <c r="BL388" s="22"/>
      <c r="BM388" s="22"/>
      <c r="BN388" s="22"/>
      <c r="BO388" s="22"/>
      <c r="BP388" s="22"/>
      <c r="BQ388" s="22"/>
      <c r="BR388" s="22"/>
      <c r="BS388" s="22"/>
      <c r="BT388" s="22"/>
      <c r="BU388" s="22"/>
      <c r="BV388" s="22"/>
      <c r="BW388" s="22"/>
      <c r="BX388" s="22"/>
      <c r="BY388" s="22"/>
      <c r="BZ388" s="22"/>
      <c r="CA388" s="22"/>
      <c r="CB388" s="22"/>
      <c r="CC388" s="22"/>
      <c r="CD388" s="22"/>
      <c r="CE388" s="22"/>
      <c r="CF388" s="22"/>
      <c r="CG388" s="22"/>
      <c r="CH388" s="22"/>
      <c r="CI388" s="22"/>
      <c r="CJ388" s="22"/>
      <c r="CK388" s="22"/>
      <c r="CL388" s="22"/>
      <c r="CM388" s="22"/>
      <c r="CN388" s="22"/>
      <c r="CO388" s="22"/>
      <c r="CP388" s="22"/>
      <c r="CQ388" s="22"/>
      <c r="CR388" s="22"/>
      <c r="CS388" s="22"/>
      <c r="CT388" s="22"/>
      <c r="CU388" s="22"/>
      <c r="CV388" s="22"/>
      <c r="CW388" s="22"/>
      <c r="CX388" s="22"/>
      <c r="CY388" s="22"/>
      <c r="CZ388" s="22"/>
      <c r="DA388" s="22"/>
      <c r="DB388" s="22"/>
      <c r="DC388" s="22"/>
      <c r="DD388" s="22"/>
      <c r="DE388" s="22"/>
      <c r="DF388" s="22"/>
      <c r="DG388" s="22"/>
      <c r="DH388" s="22"/>
      <c r="DI388" s="22"/>
      <c r="DJ388" s="22"/>
      <c r="DK388" s="22"/>
      <c r="DL388" s="22"/>
    </row>
    <row r="389" spans="1:116" x14ac:dyDescent="0.25">
      <c r="A389" s="21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  <c r="AR389" s="22"/>
      <c r="AS389" s="22"/>
      <c r="AT389" s="22"/>
      <c r="AU389" s="22"/>
      <c r="AV389" s="22"/>
      <c r="AW389" s="22"/>
      <c r="AX389" s="22"/>
      <c r="AY389" s="22"/>
      <c r="AZ389" s="22"/>
      <c r="BA389" s="22"/>
      <c r="BB389" s="22"/>
      <c r="BC389" s="22"/>
      <c r="BD389" s="22"/>
      <c r="BE389" s="22"/>
      <c r="BF389" s="22"/>
      <c r="BG389" s="22"/>
      <c r="BH389" s="22"/>
      <c r="BI389" s="22"/>
      <c r="BJ389" s="22"/>
      <c r="BK389" s="22"/>
      <c r="BL389" s="22"/>
      <c r="BM389" s="22"/>
      <c r="BN389" s="22"/>
      <c r="BO389" s="22"/>
      <c r="BP389" s="22"/>
      <c r="BQ389" s="22"/>
      <c r="BR389" s="22"/>
      <c r="BS389" s="22"/>
      <c r="BT389" s="22"/>
      <c r="BU389" s="22"/>
      <c r="BV389" s="22"/>
      <c r="BW389" s="22"/>
      <c r="BX389" s="22"/>
      <c r="BY389" s="22"/>
      <c r="BZ389" s="22"/>
      <c r="CA389" s="22"/>
      <c r="CB389" s="22"/>
      <c r="CC389" s="22"/>
      <c r="CD389" s="22"/>
      <c r="CE389" s="22"/>
      <c r="CF389" s="22"/>
      <c r="CG389" s="22"/>
      <c r="CH389" s="22"/>
      <c r="CI389" s="22"/>
      <c r="CJ389" s="22"/>
      <c r="CK389" s="22"/>
      <c r="CL389" s="22"/>
      <c r="CM389" s="22"/>
      <c r="CN389" s="22"/>
      <c r="CO389" s="22"/>
      <c r="CP389" s="22"/>
      <c r="CQ389" s="22"/>
      <c r="CR389" s="22"/>
      <c r="CS389" s="22"/>
      <c r="CT389" s="22"/>
      <c r="CU389" s="22"/>
      <c r="CV389" s="22"/>
      <c r="CW389" s="22"/>
      <c r="CX389" s="22"/>
      <c r="CY389" s="22"/>
      <c r="CZ389" s="22"/>
      <c r="DA389" s="22"/>
      <c r="DB389" s="22"/>
      <c r="DC389" s="22"/>
      <c r="DD389" s="22"/>
      <c r="DE389" s="22"/>
      <c r="DF389" s="22"/>
      <c r="DG389" s="22"/>
      <c r="DH389" s="22"/>
      <c r="DI389" s="22"/>
      <c r="DJ389" s="22"/>
      <c r="DK389" s="22"/>
      <c r="DL389" s="22"/>
    </row>
    <row r="390" spans="1:116" x14ac:dyDescent="0.25">
      <c r="A390" s="21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2"/>
      <c r="AR390" s="22"/>
      <c r="AS390" s="22"/>
      <c r="AT390" s="22"/>
      <c r="AU390" s="22"/>
      <c r="AV390" s="22"/>
      <c r="AW390" s="22"/>
      <c r="AX390" s="22"/>
      <c r="AY390" s="22"/>
      <c r="AZ390" s="22"/>
      <c r="BA390" s="22"/>
      <c r="BB390" s="22"/>
      <c r="BC390" s="22"/>
      <c r="BD390" s="22"/>
      <c r="BE390" s="22"/>
      <c r="BF390" s="22"/>
      <c r="BG390" s="22"/>
      <c r="BH390" s="22"/>
      <c r="BI390" s="22"/>
      <c r="BJ390" s="22"/>
      <c r="BK390" s="22"/>
      <c r="BL390" s="22"/>
      <c r="BM390" s="22"/>
      <c r="BN390" s="22"/>
      <c r="BO390" s="22"/>
      <c r="BP390" s="22"/>
      <c r="BQ390" s="22"/>
      <c r="BR390" s="22"/>
      <c r="BS390" s="22"/>
      <c r="BT390" s="22"/>
      <c r="BU390" s="22"/>
      <c r="BV390" s="22"/>
      <c r="BW390" s="22"/>
      <c r="BX390" s="22"/>
      <c r="BY390" s="22"/>
      <c r="BZ390" s="22"/>
      <c r="CA390" s="22"/>
      <c r="CB390" s="22"/>
      <c r="CC390" s="22"/>
      <c r="CD390" s="22"/>
      <c r="CE390" s="22"/>
      <c r="CF390" s="22"/>
      <c r="CG390" s="22"/>
      <c r="CH390" s="22"/>
      <c r="CI390" s="22"/>
      <c r="CJ390" s="22"/>
      <c r="CK390" s="22"/>
      <c r="CL390" s="22"/>
      <c r="CM390" s="22"/>
      <c r="CN390" s="22"/>
      <c r="CO390" s="22"/>
      <c r="CP390" s="22"/>
      <c r="CQ390" s="22"/>
      <c r="CR390" s="22"/>
      <c r="CS390" s="22"/>
      <c r="CT390" s="22"/>
      <c r="CU390" s="22"/>
      <c r="CV390" s="22"/>
      <c r="CW390" s="22"/>
      <c r="CX390" s="22"/>
      <c r="CY390" s="22"/>
      <c r="CZ390" s="22"/>
      <c r="DA390" s="22"/>
      <c r="DB390" s="22"/>
      <c r="DC390" s="22"/>
      <c r="DD390" s="22"/>
      <c r="DE390" s="22"/>
      <c r="DF390" s="22"/>
      <c r="DG390" s="22"/>
      <c r="DH390" s="22"/>
      <c r="DI390" s="22"/>
      <c r="DJ390" s="22"/>
      <c r="DK390" s="22"/>
      <c r="DL390" s="22"/>
    </row>
    <row r="391" spans="1:116" x14ac:dyDescent="0.25">
      <c r="A391" s="21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  <c r="AU391" s="22"/>
      <c r="AV391" s="22"/>
      <c r="AW391" s="22"/>
      <c r="AX391" s="22"/>
      <c r="AY391" s="22"/>
      <c r="AZ391" s="22"/>
      <c r="BA391" s="22"/>
      <c r="BB391" s="22"/>
      <c r="BC391" s="22"/>
      <c r="BD391" s="22"/>
      <c r="BE391" s="22"/>
      <c r="BF391" s="22"/>
      <c r="BG391" s="22"/>
      <c r="BH391" s="22"/>
      <c r="BI391" s="22"/>
      <c r="BJ391" s="22"/>
      <c r="BK391" s="22"/>
      <c r="BL391" s="22"/>
      <c r="BM391" s="22"/>
      <c r="BN391" s="22"/>
      <c r="BO391" s="22"/>
      <c r="BP391" s="22"/>
      <c r="BQ391" s="22"/>
      <c r="BR391" s="22"/>
      <c r="BS391" s="22"/>
      <c r="BT391" s="22"/>
      <c r="BU391" s="22"/>
      <c r="BV391" s="22"/>
      <c r="BW391" s="22"/>
      <c r="BX391" s="22"/>
      <c r="BY391" s="22"/>
      <c r="BZ391" s="22"/>
      <c r="CA391" s="22"/>
      <c r="CB391" s="22"/>
      <c r="CC391" s="22"/>
      <c r="CD391" s="22"/>
      <c r="CE391" s="22"/>
      <c r="CF391" s="22"/>
      <c r="CG391" s="22"/>
      <c r="CH391" s="22"/>
      <c r="CI391" s="22"/>
      <c r="CJ391" s="22"/>
      <c r="CK391" s="22"/>
      <c r="CL391" s="22"/>
      <c r="CM391" s="22"/>
      <c r="CN391" s="22"/>
      <c r="CO391" s="22"/>
      <c r="CP391" s="22"/>
      <c r="CQ391" s="22"/>
      <c r="CR391" s="22"/>
      <c r="CS391" s="22"/>
      <c r="CT391" s="22"/>
      <c r="CU391" s="22"/>
      <c r="CV391" s="22"/>
      <c r="CW391" s="22"/>
      <c r="CX391" s="22"/>
      <c r="CY391" s="22"/>
      <c r="CZ391" s="22"/>
      <c r="DA391" s="22"/>
      <c r="DB391" s="22"/>
      <c r="DC391" s="22"/>
      <c r="DD391" s="22"/>
      <c r="DE391" s="22"/>
      <c r="DF391" s="22"/>
      <c r="DG391" s="22"/>
      <c r="DH391" s="22"/>
      <c r="DI391" s="22"/>
      <c r="DJ391" s="22"/>
      <c r="DK391" s="22"/>
      <c r="DL391" s="22"/>
    </row>
    <row r="392" spans="1:116" x14ac:dyDescent="0.25">
      <c r="A392" s="21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2"/>
      <c r="AR392" s="22"/>
      <c r="AS392" s="22"/>
      <c r="AT392" s="22"/>
      <c r="AU392" s="22"/>
      <c r="AV392" s="22"/>
      <c r="AW392" s="22"/>
      <c r="AX392" s="22"/>
      <c r="AY392" s="22"/>
      <c r="AZ392" s="22"/>
      <c r="BA392" s="22"/>
      <c r="BB392" s="22"/>
      <c r="BC392" s="22"/>
      <c r="BD392" s="22"/>
      <c r="BE392" s="22"/>
      <c r="BF392" s="22"/>
      <c r="BG392" s="22"/>
      <c r="BH392" s="22"/>
      <c r="BI392" s="22"/>
      <c r="BJ392" s="22"/>
      <c r="BK392" s="22"/>
      <c r="BL392" s="22"/>
      <c r="BM392" s="22"/>
      <c r="BN392" s="22"/>
      <c r="BO392" s="22"/>
      <c r="BP392" s="22"/>
      <c r="BQ392" s="22"/>
      <c r="BR392" s="22"/>
      <c r="BS392" s="22"/>
      <c r="BT392" s="22"/>
      <c r="BU392" s="22"/>
      <c r="BV392" s="22"/>
      <c r="BW392" s="22"/>
      <c r="BX392" s="22"/>
      <c r="BY392" s="22"/>
      <c r="BZ392" s="22"/>
      <c r="CA392" s="22"/>
      <c r="CB392" s="22"/>
      <c r="CC392" s="22"/>
      <c r="CD392" s="22"/>
      <c r="CE392" s="22"/>
      <c r="CF392" s="22"/>
      <c r="CG392" s="22"/>
      <c r="CH392" s="22"/>
      <c r="CI392" s="22"/>
      <c r="CJ392" s="22"/>
      <c r="CK392" s="22"/>
      <c r="CL392" s="22"/>
      <c r="CM392" s="22"/>
      <c r="CN392" s="22"/>
      <c r="CO392" s="22"/>
      <c r="CP392" s="22"/>
      <c r="CQ392" s="22"/>
      <c r="CR392" s="22"/>
      <c r="CS392" s="22"/>
      <c r="CT392" s="22"/>
      <c r="CU392" s="22"/>
      <c r="CV392" s="22"/>
      <c r="CW392" s="22"/>
      <c r="CX392" s="22"/>
      <c r="CY392" s="22"/>
      <c r="CZ392" s="22"/>
      <c r="DA392" s="22"/>
      <c r="DB392" s="22"/>
      <c r="DC392" s="22"/>
      <c r="DD392" s="22"/>
      <c r="DE392" s="22"/>
      <c r="DF392" s="22"/>
      <c r="DG392" s="22"/>
      <c r="DH392" s="22"/>
      <c r="DI392" s="22"/>
      <c r="DJ392" s="22"/>
      <c r="DK392" s="22"/>
      <c r="DL392" s="22"/>
    </row>
    <row r="393" spans="1:116" x14ac:dyDescent="0.25">
      <c r="A393" s="21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  <c r="AQ393" s="22"/>
      <c r="AR393" s="22"/>
      <c r="AS393" s="22"/>
      <c r="AT393" s="22"/>
      <c r="AU393" s="22"/>
      <c r="AV393" s="22"/>
      <c r="AW393" s="22"/>
      <c r="AX393" s="22"/>
      <c r="AY393" s="22"/>
      <c r="AZ393" s="22"/>
      <c r="BA393" s="22"/>
      <c r="BB393" s="22"/>
      <c r="BC393" s="22"/>
      <c r="BD393" s="22"/>
      <c r="BE393" s="22"/>
      <c r="BF393" s="22"/>
      <c r="BG393" s="22"/>
      <c r="BH393" s="22"/>
      <c r="BI393" s="22"/>
      <c r="BJ393" s="22"/>
      <c r="BK393" s="22"/>
      <c r="BL393" s="22"/>
      <c r="BM393" s="22"/>
      <c r="BN393" s="22"/>
      <c r="BO393" s="22"/>
      <c r="BP393" s="22"/>
      <c r="BQ393" s="22"/>
      <c r="BR393" s="22"/>
      <c r="BS393" s="22"/>
      <c r="BT393" s="22"/>
      <c r="BU393" s="22"/>
      <c r="BV393" s="22"/>
      <c r="BW393" s="22"/>
      <c r="BX393" s="22"/>
      <c r="BY393" s="22"/>
      <c r="BZ393" s="22"/>
      <c r="CA393" s="22"/>
      <c r="CB393" s="22"/>
      <c r="CC393" s="22"/>
      <c r="CD393" s="22"/>
      <c r="CE393" s="22"/>
      <c r="CF393" s="22"/>
      <c r="CG393" s="22"/>
      <c r="CH393" s="22"/>
      <c r="CI393" s="22"/>
      <c r="CJ393" s="22"/>
      <c r="CK393" s="22"/>
      <c r="CL393" s="22"/>
      <c r="CM393" s="22"/>
      <c r="CN393" s="22"/>
      <c r="CO393" s="22"/>
      <c r="CP393" s="22"/>
      <c r="CQ393" s="22"/>
      <c r="CR393" s="22"/>
      <c r="CS393" s="22"/>
      <c r="CT393" s="22"/>
      <c r="CU393" s="22"/>
      <c r="CV393" s="22"/>
      <c r="CW393" s="22"/>
      <c r="CX393" s="22"/>
      <c r="CY393" s="22"/>
      <c r="CZ393" s="22"/>
      <c r="DA393" s="22"/>
      <c r="DB393" s="22"/>
      <c r="DC393" s="22"/>
      <c r="DD393" s="22"/>
      <c r="DE393" s="22"/>
      <c r="DF393" s="22"/>
      <c r="DG393" s="22"/>
      <c r="DH393" s="22"/>
      <c r="DI393" s="22"/>
      <c r="DJ393" s="22"/>
      <c r="DK393" s="22"/>
      <c r="DL393" s="22"/>
    </row>
    <row r="394" spans="1:116" x14ac:dyDescent="0.25">
      <c r="A394" s="21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  <c r="AQ394" s="22"/>
      <c r="AR394" s="22"/>
      <c r="AS394" s="22"/>
      <c r="AT394" s="22"/>
      <c r="AU394" s="22"/>
      <c r="AV394" s="22"/>
      <c r="AW394" s="22"/>
      <c r="AX394" s="22"/>
      <c r="AY394" s="22"/>
      <c r="AZ394" s="22"/>
      <c r="BA394" s="22"/>
      <c r="BB394" s="22"/>
      <c r="BC394" s="22"/>
      <c r="BD394" s="22"/>
      <c r="BE394" s="22"/>
      <c r="BF394" s="22"/>
      <c r="BG394" s="22"/>
      <c r="BH394" s="22"/>
      <c r="BI394" s="22"/>
      <c r="BJ394" s="22"/>
      <c r="BK394" s="22"/>
      <c r="BL394" s="22"/>
      <c r="BM394" s="22"/>
      <c r="BN394" s="22"/>
      <c r="BO394" s="22"/>
      <c r="BP394" s="22"/>
      <c r="BQ394" s="22"/>
      <c r="BR394" s="22"/>
      <c r="BS394" s="22"/>
      <c r="BT394" s="22"/>
      <c r="BU394" s="22"/>
      <c r="BV394" s="22"/>
      <c r="BW394" s="22"/>
      <c r="BX394" s="22"/>
      <c r="BY394" s="22"/>
      <c r="BZ394" s="22"/>
      <c r="CA394" s="22"/>
      <c r="CB394" s="22"/>
      <c r="CC394" s="22"/>
      <c r="CD394" s="22"/>
      <c r="CE394" s="22"/>
      <c r="CF394" s="22"/>
      <c r="CG394" s="22"/>
      <c r="CH394" s="22"/>
      <c r="CI394" s="22"/>
      <c r="CJ394" s="22"/>
      <c r="CK394" s="22"/>
      <c r="CL394" s="22"/>
      <c r="CM394" s="22"/>
      <c r="CN394" s="22"/>
      <c r="CO394" s="22"/>
      <c r="CP394" s="22"/>
      <c r="CQ394" s="22"/>
      <c r="CR394" s="22"/>
      <c r="CS394" s="22"/>
      <c r="CT394" s="22"/>
      <c r="CU394" s="22"/>
      <c r="CV394" s="22"/>
      <c r="CW394" s="22"/>
      <c r="CX394" s="22"/>
      <c r="CY394" s="22"/>
      <c r="CZ394" s="22"/>
      <c r="DA394" s="22"/>
      <c r="DB394" s="22"/>
      <c r="DC394" s="22"/>
      <c r="DD394" s="22"/>
      <c r="DE394" s="22"/>
      <c r="DF394" s="22"/>
      <c r="DG394" s="22"/>
      <c r="DH394" s="22"/>
      <c r="DI394" s="22"/>
      <c r="DJ394" s="22"/>
      <c r="DK394" s="22"/>
      <c r="DL394" s="22"/>
    </row>
    <row r="395" spans="1:116" x14ac:dyDescent="0.25">
      <c r="A395" s="21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  <c r="AQ395" s="22"/>
      <c r="AR395" s="22"/>
      <c r="AS395" s="22"/>
      <c r="AT395" s="22"/>
      <c r="AU395" s="22"/>
      <c r="AV395" s="22"/>
      <c r="AW395" s="22"/>
      <c r="AX395" s="22"/>
      <c r="AY395" s="22"/>
      <c r="AZ395" s="22"/>
      <c r="BA395" s="22"/>
      <c r="BB395" s="22"/>
      <c r="BC395" s="22"/>
      <c r="BD395" s="22"/>
      <c r="BE395" s="22"/>
      <c r="BF395" s="22"/>
      <c r="BG395" s="22"/>
      <c r="BH395" s="22"/>
      <c r="BI395" s="22"/>
      <c r="BJ395" s="22"/>
      <c r="BK395" s="22"/>
      <c r="BL395" s="22"/>
      <c r="BM395" s="22"/>
      <c r="BN395" s="22"/>
      <c r="BO395" s="22"/>
      <c r="BP395" s="22"/>
      <c r="BQ395" s="22"/>
      <c r="BR395" s="22"/>
      <c r="BS395" s="22"/>
      <c r="BT395" s="22"/>
      <c r="BU395" s="22"/>
      <c r="BV395" s="22"/>
      <c r="BW395" s="22"/>
      <c r="BX395" s="22"/>
      <c r="BY395" s="22"/>
      <c r="BZ395" s="22"/>
      <c r="CA395" s="22"/>
      <c r="CB395" s="22"/>
      <c r="CC395" s="22"/>
      <c r="CD395" s="22"/>
      <c r="CE395" s="22"/>
      <c r="CF395" s="22"/>
      <c r="CG395" s="22"/>
      <c r="CH395" s="22"/>
      <c r="CI395" s="22"/>
      <c r="CJ395" s="22"/>
      <c r="CK395" s="22"/>
      <c r="CL395" s="22"/>
      <c r="CM395" s="22"/>
      <c r="CN395" s="22"/>
      <c r="CO395" s="22"/>
      <c r="CP395" s="22"/>
      <c r="CQ395" s="22"/>
      <c r="CR395" s="22"/>
      <c r="CS395" s="22"/>
      <c r="CT395" s="22"/>
      <c r="CU395" s="22"/>
      <c r="CV395" s="22"/>
      <c r="CW395" s="22"/>
      <c r="CX395" s="22"/>
      <c r="CY395" s="22"/>
      <c r="CZ395" s="22"/>
      <c r="DA395" s="22"/>
      <c r="DB395" s="22"/>
      <c r="DC395" s="22"/>
      <c r="DD395" s="22"/>
      <c r="DE395" s="22"/>
      <c r="DF395" s="22"/>
      <c r="DG395" s="22"/>
      <c r="DH395" s="22"/>
      <c r="DI395" s="22"/>
      <c r="DJ395" s="22"/>
      <c r="DK395" s="22"/>
      <c r="DL395" s="22"/>
    </row>
    <row r="396" spans="1:116" x14ac:dyDescent="0.25">
      <c r="A396" s="21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  <c r="AQ396" s="22"/>
      <c r="AR396" s="22"/>
      <c r="AS396" s="22"/>
      <c r="AT396" s="22"/>
      <c r="AU396" s="22"/>
      <c r="AV396" s="22"/>
      <c r="AW396" s="22"/>
      <c r="AX396" s="22"/>
      <c r="AY396" s="22"/>
      <c r="AZ396" s="22"/>
      <c r="BA396" s="22"/>
      <c r="BB396" s="22"/>
      <c r="BC396" s="22"/>
      <c r="BD396" s="22"/>
      <c r="BE396" s="22"/>
      <c r="BF396" s="22"/>
      <c r="BG396" s="22"/>
      <c r="BH396" s="22"/>
      <c r="BI396" s="22"/>
      <c r="BJ396" s="22"/>
      <c r="BK396" s="22"/>
      <c r="BL396" s="22"/>
      <c r="BM396" s="22"/>
      <c r="BN396" s="22"/>
      <c r="BO396" s="22"/>
      <c r="BP396" s="22"/>
      <c r="BQ396" s="22"/>
      <c r="BR396" s="22"/>
      <c r="BS396" s="22"/>
      <c r="BT396" s="22"/>
      <c r="BU396" s="22"/>
      <c r="BV396" s="22"/>
      <c r="BW396" s="22"/>
      <c r="BX396" s="22"/>
      <c r="BY396" s="22"/>
      <c r="BZ396" s="22"/>
      <c r="CA396" s="22"/>
      <c r="CB396" s="22"/>
      <c r="CC396" s="22"/>
      <c r="CD396" s="22"/>
      <c r="CE396" s="22"/>
      <c r="CF396" s="22"/>
      <c r="CG396" s="22"/>
      <c r="CH396" s="22"/>
      <c r="CI396" s="22"/>
      <c r="CJ396" s="22"/>
      <c r="CK396" s="22"/>
      <c r="CL396" s="22"/>
      <c r="CM396" s="22"/>
      <c r="CN396" s="22"/>
      <c r="CO396" s="22"/>
      <c r="CP396" s="22"/>
      <c r="CQ396" s="22"/>
      <c r="CR396" s="22"/>
      <c r="CS396" s="22"/>
      <c r="CT396" s="22"/>
      <c r="CU396" s="22"/>
      <c r="CV396" s="22"/>
      <c r="CW396" s="22"/>
      <c r="CX396" s="22"/>
      <c r="CY396" s="22"/>
      <c r="CZ396" s="22"/>
      <c r="DA396" s="22"/>
      <c r="DB396" s="22"/>
      <c r="DC396" s="22"/>
      <c r="DD396" s="22"/>
      <c r="DE396" s="22"/>
      <c r="DF396" s="22"/>
      <c r="DG396" s="22"/>
      <c r="DH396" s="22"/>
      <c r="DI396" s="22"/>
      <c r="DJ396" s="22"/>
      <c r="DK396" s="22"/>
      <c r="DL396" s="22"/>
    </row>
    <row r="397" spans="1:116" x14ac:dyDescent="0.25">
      <c r="A397" s="21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  <c r="AQ397" s="22"/>
      <c r="AR397" s="22"/>
      <c r="AS397" s="22"/>
      <c r="AT397" s="22"/>
      <c r="AU397" s="22"/>
      <c r="AV397" s="22"/>
      <c r="AW397" s="22"/>
      <c r="AX397" s="22"/>
      <c r="AY397" s="22"/>
      <c r="AZ397" s="22"/>
      <c r="BA397" s="22"/>
      <c r="BB397" s="22"/>
      <c r="BC397" s="22"/>
      <c r="BD397" s="22"/>
      <c r="BE397" s="22"/>
      <c r="BF397" s="22"/>
      <c r="BG397" s="22"/>
      <c r="BH397" s="22"/>
      <c r="BI397" s="22"/>
      <c r="BJ397" s="22"/>
      <c r="BK397" s="22"/>
      <c r="BL397" s="22"/>
      <c r="BM397" s="22"/>
      <c r="BN397" s="22"/>
      <c r="BO397" s="22"/>
      <c r="BP397" s="22"/>
      <c r="BQ397" s="22"/>
      <c r="BR397" s="22"/>
      <c r="BS397" s="22"/>
      <c r="BT397" s="22"/>
      <c r="BU397" s="22"/>
      <c r="BV397" s="22"/>
      <c r="BW397" s="22"/>
      <c r="BX397" s="22"/>
      <c r="BY397" s="22"/>
      <c r="BZ397" s="22"/>
      <c r="CA397" s="22"/>
      <c r="CB397" s="22"/>
      <c r="CC397" s="22"/>
      <c r="CD397" s="22"/>
      <c r="CE397" s="22"/>
      <c r="CF397" s="22"/>
      <c r="CG397" s="22"/>
      <c r="CH397" s="22"/>
      <c r="CI397" s="22"/>
      <c r="CJ397" s="22"/>
      <c r="CK397" s="22"/>
      <c r="CL397" s="22"/>
      <c r="CM397" s="22"/>
      <c r="CN397" s="22"/>
      <c r="CO397" s="22"/>
      <c r="CP397" s="22"/>
      <c r="CQ397" s="22"/>
      <c r="CR397" s="22"/>
      <c r="CS397" s="22"/>
      <c r="CT397" s="22"/>
      <c r="CU397" s="22"/>
      <c r="CV397" s="22"/>
      <c r="CW397" s="22"/>
      <c r="CX397" s="22"/>
      <c r="CY397" s="22"/>
      <c r="CZ397" s="22"/>
      <c r="DA397" s="22"/>
      <c r="DB397" s="22"/>
      <c r="DC397" s="22"/>
      <c r="DD397" s="22"/>
      <c r="DE397" s="22"/>
      <c r="DF397" s="22"/>
      <c r="DG397" s="22"/>
      <c r="DH397" s="22"/>
      <c r="DI397" s="22"/>
      <c r="DJ397" s="22"/>
      <c r="DK397" s="22"/>
      <c r="DL397" s="22"/>
    </row>
    <row r="398" spans="1:116" x14ac:dyDescent="0.25">
      <c r="A398" s="21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  <c r="AQ398" s="22"/>
      <c r="AR398" s="22"/>
      <c r="AS398" s="22"/>
      <c r="AT398" s="22"/>
      <c r="AU398" s="22"/>
      <c r="AV398" s="22"/>
      <c r="AW398" s="22"/>
      <c r="AX398" s="22"/>
      <c r="AY398" s="22"/>
      <c r="AZ398" s="22"/>
      <c r="BA398" s="22"/>
      <c r="BB398" s="22"/>
      <c r="BC398" s="22"/>
      <c r="BD398" s="22"/>
      <c r="BE398" s="22"/>
      <c r="BF398" s="22"/>
      <c r="BG398" s="22"/>
      <c r="BH398" s="22"/>
      <c r="BI398" s="22"/>
      <c r="BJ398" s="22"/>
      <c r="BK398" s="22"/>
      <c r="BL398" s="22"/>
      <c r="BM398" s="22"/>
      <c r="BN398" s="22"/>
      <c r="BO398" s="22"/>
      <c r="BP398" s="22"/>
      <c r="BQ398" s="22"/>
      <c r="BR398" s="22"/>
      <c r="BS398" s="22"/>
      <c r="BT398" s="22"/>
      <c r="BU398" s="22"/>
      <c r="BV398" s="22"/>
      <c r="BW398" s="22"/>
      <c r="BX398" s="22"/>
      <c r="BY398" s="22"/>
      <c r="BZ398" s="22"/>
      <c r="CA398" s="22"/>
      <c r="CB398" s="22"/>
      <c r="CC398" s="22"/>
      <c r="CD398" s="22"/>
      <c r="CE398" s="22"/>
      <c r="CF398" s="22"/>
      <c r="CG398" s="22"/>
      <c r="CH398" s="22"/>
      <c r="CI398" s="22"/>
      <c r="CJ398" s="22"/>
      <c r="CK398" s="22"/>
      <c r="CL398" s="22"/>
      <c r="CM398" s="22"/>
      <c r="CN398" s="22"/>
      <c r="CO398" s="22"/>
      <c r="CP398" s="22"/>
      <c r="CQ398" s="22"/>
      <c r="CR398" s="22"/>
      <c r="CS398" s="22"/>
      <c r="CT398" s="22"/>
      <c r="CU398" s="22"/>
      <c r="CV398" s="22"/>
      <c r="CW398" s="22"/>
      <c r="CX398" s="22"/>
      <c r="CY398" s="22"/>
      <c r="CZ398" s="22"/>
      <c r="DA398" s="22"/>
      <c r="DB398" s="22"/>
      <c r="DC398" s="22"/>
      <c r="DD398" s="22"/>
      <c r="DE398" s="22"/>
      <c r="DF398" s="22"/>
      <c r="DG398" s="22"/>
      <c r="DH398" s="22"/>
      <c r="DI398" s="22"/>
      <c r="DJ398" s="22"/>
      <c r="DK398" s="22"/>
      <c r="DL398" s="22"/>
    </row>
    <row r="399" spans="1:116" x14ac:dyDescent="0.25">
      <c r="A399" s="21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  <c r="AQ399" s="22"/>
      <c r="AR399" s="22"/>
      <c r="AS399" s="22"/>
      <c r="AT399" s="22"/>
      <c r="AU399" s="22"/>
      <c r="AV399" s="22"/>
      <c r="AW399" s="22"/>
      <c r="AX399" s="22"/>
      <c r="AY399" s="22"/>
      <c r="AZ399" s="22"/>
      <c r="BA399" s="22"/>
      <c r="BB399" s="22"/>
      <c r="BC399" s="22"/>
      <c r="BD399" s="22"/>
      <c r="BE399" s="22"/>
      <c r="BF399" s="22"/>
      <c r="BG399" s="22"/>
      <c r="BH399" s="22"/>
      <c r="BI399" s="22"/>
      <c r="BJ399" s="22"/>
      <c r="BK399" s="22"/>
      <c r="BL399" s="22"/>
      <c r="BM399" s="22"/>
      <c r="BN399" s="22"/>
      <c r="BO399" s="22"/>
      <c r="BP399" s="22"/>
      <c r="BQ399" s="22"/>
      <c r="BR399" s="22"/>
      <c r="BS399" s="22"/>
      <c r="BT399" s="22"/>
      <c r="BU399" s="22"/>
      <c r="BV399" s="22"/>
      <c r="BW399" s="22"/>
      <c r="BX399" s="22"/>
      <c r="BY399" s="22"/>
      <c r="BZ399" s="22"/>
      <c r="CA399" s="22"/>
      <c r="CB399" s="22"/>
      <c r="CC399" s="22"/>
      <c r="CD399" s="22"/>
      <c r="CE399" s="22"/>
      <c r="CF399" s="22"/>
      <c r="CG399" s="22"/>
      <c r="CH399" s="22"/>
      <c r="CI399" s="22"/>
      <c r="CJ399" s="22"/>
      <c r="CK399" s="22"/>
      <c r="CL399" s="22"/>
      <c r="CM399" s="22"/>
      <c r="CN399" s="22"/>
      <c r="CO399" s="22"/>
      <c r="CP399" s="22"/>
      <c r="CQ399" s="22"/>
      <c r="CR399" s="22"/>
      <c r="CS399" s="22"/>
      <c r="CT399" s="22"/>
      <c r="CU399" s="22"/>
      <c r="CV399" s="22"/>
      <c r="CW399" s="22"/>
      <c r="CX399" s="22"/>
      <c r="CY399" s="22"/>
      <c r="CZ399" s="22"/>
      <c r="DA399" s="22"/>
      <c r="DB399" s="22"/>
      <c r="DC399" s="22"/>
      <c r="DD399" s="22"/>
      <c r="DE399" s="22"/>
      <c r="DF399" s="22"/>
      <c r="DG399" s="22"/>
      <c r="DH399" s="22"/>
      <c r="DI399" s="22"/>
      <c r="DJ399" s="22"/>
      <c r="DK399" s="22"/>
      <c r="DL399" s="22"/>
    </row>
    <row r="400" spans="1:116" x14ac:dyDescent="0.25">
      <c r="A400" s="21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  <c r="AQ400" s="22"/>
      <c r="AR400" s="22"/>
      <c r="AS400" s="22"/>
      <c r="AT400" s="22"/>
      <c r="AU400" s="22"/>
      <c r="AV400" s="22"/>
      <c r="AW400" s="22"/>
      <c r="AX400" s="22"/>
      <c r="AY400" s="22"/>
      <c r="AZ400" s="22"/>
      <c r="BA400" s="22"/>
      <c r="BB400" s="22"/>
      <c r="BC400" s="22"/>
      <c r="BD400" s="22"/>
      <c r="BE400" s="22"/>
      <c r="BF400" s="22"/>
      <c r="BG400" s="22"/>
      <c r="BH400" s="22"/>
      <c r="BI400" s="22"/>
      <c r="BJ400" s="22"/>
      <c r="BK400" s="22"/>
      <c r="BL400" s="22"/>
      <c r="BM400" s="22"/>
      <c r="BN400" s="22"/>
      <c r="BO400" s="22"/>
      <c r="BP400" s="22"/>
      <c r="BQ400" s="22"/>
      <c r="BR400" s="22"/>
      <c r="BS400" s="22"/>
      <c r="BT400" s="22"/>
      <c r="BU400" s="22"/>
      <c r="BV400" s="22"/>
      <c r="BW400" s="22"/>
      <c r="BX400" s="22"/>
      <c r="BY400" s="22"/>
      <c r="BZ400" s="22"/>
      <c r="CA400" s="22"/>
      <c r="CB400" s="22"/>
      <c r="CC400" s="22"/>
      <c r="CD400" s="22"/>
      <c r="CE400" s="22"/>
      <c r="CF400" s="22"/>
      <c r="CG400" s="22"/>
      <c r="CH400" s="22"/>
      <c r="CI400" s="22"/>
      <c r="CJ400" s="22"/>
      <c r="CK400" s="22"/>
      <c r="CL400" s="22"/>
      <c r="CM400" s="22"/>
      <c r="CN400" s="22"/>
      <c r="CO400" s="22"/>
      <c r="CP400" s="22"/>
      <c r="CQ400" s="22"/>
      <c r="CR400" s="22"/>
      <c r="CS400" s="22"/>
      <c r="CT400" s="22"/>
      <c r="CU400" s="22"/>
      <c r="CV400" s="22"/>
      <c r="CW400" s="22"/>
      <c r="CX400" s="22"/>
      <c r="CY400" s="22"/>
      <c r="CZ400" s="22"/>
      <c r="DA400" s="22"/>
      <c r="DB400" s="22"/>
      <c r="DC400" s="22"/>
      <c r="DD400" s="22"/>
      <c r="DE400" s="22"/>
      <c r="DF400" s="22"/>
      <c r="DG400" s="22"/>
      <c r="DH400" s="22"/>
      <c r="DI400" s="22"/>
      <c r="DJ400" s="22"/>
      <c r="DK400" s="22"/>
      <c r="DL400" s="22"/>
    </row>
    <row r="401" spans="1:116" x14ac:dyDescent="0.25">
      <c r="A401" s="21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  <c r="AQ401" s="22"/>
      <c r="AR401" s="22"/>
      <c r="AS401" s="22"/>
      <c r="AT401" s="22"/>
      <c r="AU401" s="22"/>
      <c r="AV401" s="22"/>
      <c r="AW401" s="22"/>
      <c r="AX401" s="22"/>
      <c r="AY401" s="22"/>
      <c r="AZ401" s="22"/>
      <c r="BA401" s="22"/>
      <c r="BB401" s="22"/>
      <c r="BC401" s="22"/>
      <c r="BD401" s="22"/>
      <c r="BE401" s="22"/>
      <c r="BF401" s="22"/>
      <c r="BG401" s="22"/>
      <c r="BH401" s="22"/>
      <c r="BI401" s="22"/>
      <c r="BJ401" s="22"/>
      <c r="BK401" s="22"/>
      <c r="BL401" s="22"/>
      <c r="BM401" s="22"/>
      <c r="BN401" s="22"/>
      <c r="BO401" s="22"/>
      <c r="BP401" s="22"/>
      <c r="BQ401" s="22"/>
      <c r="BR401" s="22"/>
      <c r="BS401" s="22"/>
      <c r="BT401" s="22"/>
      <c r="BU401" s="22"/>
      <c r="BV401" s="22"/>
      <c r="BW401" s="22"/>
      <c r="BX401" s="22"/>
      <c r="BY401" s="22"/>
      <c r="BZ401" s="22"/>
      <c r="CA401" s="22"/>
      <c r="CB401" s="22"/>
      <c r="CC401" s="22"/>
      <c r="CD401" s="22"/>
      <c r="CE401" s="22"/>
      <c r="CF401" s="22"/>
      <c r="CG401" s="22"/>
      <c r="CH401" s="22"/>
      <c r="CI401" s="22"/>
      <c r="CJ401" s="22"/>
      <c r="CK401" s="22"/>
      <c r="CL401" s="22"/>
      <c r="CM401" s="22"/>
      <c r="CN401" s="22"/>
      <c r="CO401" s="22"/>
      <c r="CP401" s="22"/>
      <c r="CQ401" s="22"/>
      <c r="CR401" s="22"/>
      <c r="CS401" s="22"/>
      <c r="CT401" s="22"/>
      <c r="CU401" s="22"/>
      <c r="CV401" s="22"/>
      <c r="CW401" s="22"/>
      <c r="CX401" s="22"/>
      <c r="CY401" s="22"/>
      <c r="CZ401" s="22"/>
      <c r="DA401" s="22"/>
      <c r="DB401" s="22"/>
      <c r="DC401" s="22"/>
      <c r="DD401" s="22"/>
      <c r="DE401" s="22"/>
      <c r="DF401" s="22"/>
      <c r="DG401" s="22"/>
      <c r="DH401" s="22"/>
      <c r="DI401" s="22"/>
      <c r="DJ401" s="22"/>
      <c r="DK401" s="22"/>
      <c r="DL401" s="22"/>
    </row>
    <row r="402" spans="1:116" x14ac:dyDescent="0.25">
      <c r="A402" s="21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  <c r="AQ402" s="22"/>
      <c r="AR402" s="22"/>
      <c r="AS402" s="22"/>
      <c r="AT402" s="22"/>
      <c r="AU402" s="22"/>
      <c r="AV402" s="22"/>
      <c r="AW402" s="22"/>
      <c r="AX402" s="22"/>
      <c r="AY402" s="22"/>
      <c r="AZ402" s="22"/>
      <c r="BA402" s="22"/>
      <c r="BB402" s="22"/>
      <c r="BC402" s="22"/>
      <c r="BD402" s="22"/>
      <c r="BE402" s="22"/>
      <c r="BF402" s="22"/>
      <c r="BG402" s="22"/>
      <c r="BH402" s="22"/>
      <c r="BI402" s="22"/>
      <c r="BJ402" s="22"/>
      <c r="BK402" s="22"/>
      <c r="BL402" s="22"/>
      <c r="BM402" s="22"/>
      <c r="BN402" s="22"/>
      <c r="BO402" s="22"/>
      <c r="BP402" s="22"/>
      <c r="BQ402" s="22"/>
      <c r="BR402" s="22"/>
      <c r="BS402" s="22"/>
      <c r="BT402" s="22"/>
      <c r="BU402" s="22"/>
      <c r="BV402" s="22"/>
      <c r="BW402" s="22"/>
      <c r="BX402" s="22"/>
      <c r="BY402" s="22"/>
      <c r="BZ402" s="22"/>
      <c r="CA402" s="22"/>
      <c r="CB402" s="22"/>
      <c r="CC402" s="22"/>
      <c r="CD402" s="22"/>
      <c r="CE402" s="22"/>
      <c r="CF402" s="22"/>
      <c r="CG402" s="22"/>
      <c r="CH402" s="22"/>
      <c r="CI402" s="22"/>
      <c r="CJ402" s="22"/>
      <c r="CK402" s="22"/>
      <c r="CL402" s="22"/>
      <c r="CM402" s="22"/>
      <c r="CN402" s="22"/>
      <c r="CO402" s="22"/>
      <c r="CP402" s="22"/>
      <c r="CQ402" s="22"/>
      <c r="CR402" s="22"/>
      <c r="CS402" s="22"/>
      <c r="CT402" s="22"/>
      <c r="CU402" s="22"/>
      <c r="CV402" s="22"/>
      <c r="CW402" s="22"/>
      <c r="CX402" s="22"/>
      <c r="CY402" s="22"/>
      <c r="CZ402" s="22"/>
      <c r="DA402" s="22"/>
      <c r="DB402" s="22"/>
      <c r="DC402" s="22"/>
      <c r="DD402" s="22"/>
      <c r="DE402" s="22"/>
      <c r="DF402" s="22"/>
      <c r="DG402" s="22"/>
      <c r="DH402" s="22"/>
      <c r="DI402" s="22"/>
      <c r="DJ402" s="22"/>
      <c r="DK402" s="22"/>
      <c r="DL402" s="22"/>
    </row>
    <row r="403" spans="1:116" x14ac:dyDescent="0.25">
      <c r="A403" s="21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  <c r="AQ403" s="22"/>
      <c r="AR403" s="22"/>
      <c r="AS403" s="22"/>
      <c r="AT403" s="22"/>
      <c r="AU403" s="22"/>
      <c r="AV403" s="22"/>
      <c r="AW403" s="22"/>
      <c r="AX403" s="22"/>
      <c r="AY403" s="22"/>
      <c r="AZ403" s="22"/>
      <c r="BA403" s="22"/>
      <c r="BB403" s="22"/>
      <c r="BC403" s="22"/>
      <c r="BD403" s="22"/>
      <c r="BE403" s="22"/>
      <c r="BF403" s="22"/>
      <c r="BG403" s="22"/>
      <c r="BH403" s="22"/>
      <c r="BI403" s="22"/>
      <c r="BJ403" s="22"/>
      <c r="BK403" s="22"/>
      <c r="BL403" s="22"/>
      <c r="BM403" s="22"/>
      <c r="BN403" s="22"/>
      <c r="BO403" s="22"/>
      <c r="BP403" s="22"/>
      <c r="BQ403" s="22"/>
      <c r="BR403" s="22"/>
      <c r="BS403" s="22"/>
      <c r="BT403" s="22"/>
      <c r="BU403" s="22"/>
      <c r="BV403" s="22"/>
      <c r="BW403" s="22"/>
      <c r="BX403" s="22"/>
      <c r="BY403" s="22"/>
      <c r="BZ403" s="22"/>
      <c r="CA403" s="22"/>
      <c r="CB403" s="22"/>
      <c r="CC403" s="22"/>
      <c r="CD403" s="22"/>
      <c r="CE403" s="22"/>
      <c r="CF403" s="22"/>
      <c r="CG403" s="22"/>
      <c r="CH403" s="22"/>
      <c r="CI403" s="22"/>
      <c r="CJ403" s="22"/>
      <c r="CK403" s="22"/>
      <c r="CL403" s="22"/>
      <c r="CM403" s="22"/>
      <c r="CN403" s="22"/>
      <c r="CO403" s="22"/>
      <c r="CP403" s="22"/>
      <c r="CQ403" s="22"/>
      <c r="CR403" s="22"/>
      <c r="CS403" s="22"/>
      <c r="CT403" s="22"/>
      <c r="CU403" s="22"/>
      <c r="CV403" s="22"/>
      <c r="CW403" s="22"/>
      <c r="CX403" s="22"/>
      <c r="CY403" s="22"/>
      <c r="CZ403" s="22"/>
      <c r="DA403" s="22"/>
      <c r="DB403" s="22"/>
      <c r="DC403" s="22"/>
      <c r="DD403" s="22"/>
      <c r="DE403" s="22"/>
      <c r="DF403" s="22"/>
      <c r="DG403" s="22"/>
      <c r="DH403" s="22"/>
      <c r="DI403" s="22"/>
      <c r="DJ403" s="22"/>
      <c r="DK403" s="22"/>
      <c r="DL403" s="22"/>
    </row>
    <row r="404" spans="1:116" x14ac:dyDescent="0.25">
      <c r="A404" s="21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  <c r="AQ404" s="22"/>
      <c r="AR404" s="22"/>
      <c r="AS404" s="22"/>
      <c r="AT404" s="22"/>
      <c r="AU404" s="22"/>
      <c r="AV404" s="22"/>
      <c r="AW404" s="22"/>
      <c r="AX404" s="22"/>
      <c r="AY404" s="22"/>
      <c r="AZ404" s="22"/>
      <c r="BA404" s="22"/>
      <c r="BB404" s="22"/>
      <c r="BC404" s="22"/>
      <c r="BD404" s="22"/>
      <c r="BE404" s="22"/>
      <c r="BF404" s="22"/>
      <c r="BG404" s="22"/>
      <c r="BH404" s="22"/>
      <c r="BI404" s="22"/>
      <c r="BJ404" s="22"/>
      <c r="BK404" s="22"/>
      <c r="BL404" s="22"/>
      <c r="BM404" s="22"/>
      <c r="BN404" s="22"/>
      <c r="BO404" s="22"/>
      <c r="BP404" s="22"/>
      <c r="BQ404" s="22"/>
      <c r="BR404" s="22"/>
      <c r="BS404" s="22"/>
      <c r="BT404" s="22"/>
      <c r="BU404" s="22"/>
      <c r="BV404" s="22"/>
      <c r="BW404" s="22"/>
      <c r="BX404" s="22"/>
      <c r="BY404" s="22"/>
      <c r="BZ404" s="22"/>
      <c r="CA404" s="22"/>
      <c r="CB404" s="22"/>
      <c r="CC404" s="22"/>
      <c r="CD404" s="22"/>
      <c r="CE404" s="22"/>
      <c r="CF404" s="22"/>
      <c r="CG404" s="22"/>
      <c r="CH404" s="22"/>
      <c r="CI404" s="22"/>
      <c r="CJ404" s="22"/>
      <c r="CK404" s="22"/>
      <c r="CL404" s="22"/>
      <c r="CM404" s="22"/>
      <c r="CN404" s="22"/>
      <c r="CO404" s="22"/>
      <c r="CP404" s="22"/>
      <c r="CQ404" s="22"/>
      <c r="CR404" s="22"/>
      <c r="CS404" s="22"/>
      <c r="CT404" s="22"/>
      <c r="CU404" s="22"/>
      <c r="CV404" s="22"/>
      <c r="CW404" s="22"/>
      <c r="CX404" s="22"/>
      <c r="CY404" s="22"/>
      <c r="CZ404" s="22"/>
      <c r="DA404" s="22"/>
      <c r="DB404" s="22"/>
      <c r="DC404" s="22"/>
      <c r="DD404" s="22"/>
      <c r="DE404" s="22"/>
      <c r="DF404" s="22"/>
      <c r="DG404" s="22"/>
      <c r="DH404" s="22"/>
      <c r="DI404" s="22"/>
      <c r="DJ404" s="22"/>
      <c r="DK404" s="22"/>
      <c r="DL404" s="22"/>
    </row>
    <row r="405" spans="1:116" x14ac:dyDescent="0.25">
      <c r="A405" s="21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  <c r="AQ405" s="22"/>
      <c r="AR405" s="22"/>
      <c r="AS405" s="22"/>
      <c r="AT405" s="22"/>
      <c r="AU405" s="22"/>
      <c r="AV405" s="22"/>
      <c r="AW405" s="22"/>
      <c r="AX405" s="22"/>
      <c r="AY405" s="22"/>
      <c r="AZ405" s="22"/>
      <c r="BA405" s="22"/>
      <c r="BB405" s="22"/>
      <c r="BC405" s="22"/>
      <c r="BD405" s="22"/>
      <c r="BE405" s="22"/>
      <c r="BF405" s="22"/>
      <c r="BG405" s="22"/>
      <c r="BH405" s="22"/>
      <c r="BI405" s="22"/>
      <c r="BJ405" s="22"/>
      <c r="BK405" s="22"/>
      <c r="BL405" s="22"/>
      <c r="BM405" s="22"/>
      <c r="BN405" s="22"/>
      <c r="BO405" s="22"/>
      <c r="BP405" s="22"/>
      <c r="BQ405" s="22"/>
      <c r="BR405" s="22"/>
      <c r="BS405" s="22"/>
      <c r="BT405" s="22"/>
      <c r="BU405" s="22"/>
      <c r="BV405" s="22"/>
      <c r="BW405" s="22"/>
      <c r="BX405" s="22"/>
      <c r="BY405" s="22"/>
      <c r="BZ405" s="22"/>
      <c r="CA405" s="22"/>
      <c r="CB405" s="22"/>
      <c r="CC405" s="22"/>
      <c r="CD405" s="22"/>
      <c r="CE405" s="22"/>
      <c r="CF405" s="22"/>
      <c r="CG405" s="22"/>
      <c r="CH405" s="22"/>
      <c r="CI405" s="22"/>
      <c r="CJ405" s="22"/>
      <c r="CK405" s="22"/>
      <c r="CL405" s="22"/>
      <c r="CM405" s="22"/>
      <c r="CN405" s="22"/>
      <c r="CO405" s="22"/>
      <c r="CP405" s="22"/>
      <c r="CQ405" s="22"/>
      <c r="CR405" s="22"/>
      <c r="CS405" s="22"/>
      <c r="CT405" s="22"/>
      <c r="CU405" s="22"/>
      <c r="CV405" s="22"/>
      <c r="CW405" s="22"/>
      <c r="CX405" s="22"/>
      <c r="CY405" s="22"/>
      <c r="CZ405" s="22"/>
      <c r="DA405" s="22"/>
      <c r="DB405" s="22"/>
      <c r="DC405" s="22"/>
      <c r="DD405" s="22"/>
      <c r="DE405" s="22"/>
      <c r="DF405" s="22"/>
      <c r="DG405" s="22"/>
      <c r="DH405" s="22"/>
      <c r="DI405" s="22"/>
      <c r="DJ405" s="22"/>
      <c r="DK405" s="22"/>
      <c r="DL405" s="22"/>
    </row>
    <row r="406" spans="1:116" x14ac:dyDescent="0.25">
      <c r="A406" s="21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  <c r="AQ406" s="22"/>
      <c r="AR406" s="22"/>
      <c r="AS406" s="22"/>
      <c r="AT406" s="22"/>
      <c r="AU406" s="22"/>
      <c r="AV406" s="22"/>
      <c r="AW406" s="22"/>
      <c r="AX406" s="22"/>
      <c r="AY406" s="22"/>
      <c r="AZ406" s="22"/>
      <c r="BA406" s="22"/>
      <c r="BB406" s="22"/>
      <c r="BC406" s="22"/>
      <c r="BD406" s="22"/>
      <c r="BE406" s="22"/>
      <c r="BF406" s="22"/>
      <c r="BG406" s="22"/>
      <c r="BH406" s="22"/>
      <c r="BI406" s="22"/>
      <c r="BJ406" s="22"/>
      <c r="BK406" s="22"/>
      <c r="BL406" s="22"/>
      <c r="BM406" s="22"/>
      <c r="BN406" s="22"/>
      <c r="BO406" s="22"/>
      <c r="BP406" s="22"/>
      <c r="BQ406" s="22"/>
      <c r="BR406" s="22"/>
      <c r="BS406" s="22"/>
      <c r="BT406" s="22"/>
      <c r="BU406" s="22"/>
      <c r="BV406" s="22"/>
      <c r="BW406" s="22"/>
      <c r="BX406" s="22"/>
      <c r="BY406" s="22"/>
      <c r="BZ406" s="22"/>
      <c r="CA406" s="22"/>
      <c r="CB406" s="22"/>
      <c r="CC406" s="22"/>
      <c r="CD406" s="22"/>
      <c r="CE406" s="22"/>
      <c r="CF406" s="22"/>
      <c r="CG406" s="22"/>
      <c r="CH406" s="22"/>
      <c r="CI406" s="22"/>
      <c r="CJ406" s="22"/>
      <c r="CK406" s="22"/>
      <c r="CL406" s="22"/>
      <c r="CM406" s="22"/>
      <c r="CN406" s="22"/>
      <c r="CO406" s="22"/>
      <c r="CP406" s="22"/>
      <c r="CQ406" s="22"/>
      <c r="CR406" s="22"/>
      <c r="CS406" s="22"/>
      <c r="CT406" s="22"/>
      <c r="CU406" s="22"/>
      <c r="CV406" s="22"/>
      <c r="CW406" s="22"/>
      <c r="CX406" s="22"/>
      <c r="CY406" s="22"/>
      <c r="CZ406" s="22"/>
      <c r="DA406" s="22"/>
      <c r="DB406" s="22"/>
      <c r="DC406" s="22"/>
      <c r="DD406" s="22"/>
      <c r="DE406" s="22"/>
      <c r="DF406" s="22"/>
      <c r="DG406" s="22"/>
      <c r="DH406" s="22"/>
      <c r="DI406" s="22"/>
      <c r="DJ406" s="22"/>
      <c r="DK406" s="22"/>
      <c r="DL406" s="22"/>
    </row>
    <row r="407" spans="1:116" x14ac:dyDescent="0.25">
      <c r="A407" s="21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  <c r="AQ407" s="22"/>
      <c r="AR407" s="22"/>
      <c r="AS407" s="22"/>
      <c r="AT407" s="22"/>
      <c r="AU407" s="22"/>
      <c r="AV407" s="22"/>
      <c r="AW407" s="22"/>
      <c r="AX407" s="22"/>
      <c r="AY407" s="22"/>
      <c r="AZ407" s="22"/>
      <c r="BA407" s="22"/>
      <c r="BB407" s="22"/>
      <c r="BC407" s="22"/>
      <c r="BD407" s="22"/>
      <c r="BE407" s="22"/>
      <c r="BF407" s="22"/>
      <c r="BG407" s="22"/>
      <c r="BH407" s="22"/>
      <c r="BI407" s="22"/>
      <c r="BJ407" s="22"/>
      <c r="BK407" s="22"/>
      <c r="BL407" s="22"/>
      <c r="BM407" s="22"/>
      <c r="BN407" s="22"/>
      <c r="BO407" s="22"/>
      <c r="BP407" s="22"/>
      <c r="BQ407" s="22"/>
      <c r="BR407" s="22"/>
      <c r="BS407" s="22"/>
      <c r="BT407" s="22"/>
      <c r="BU407" s="22"/>
      <c r="BV407" s="22"/>
      <c r="BW407" s="22"/>
      <c r="BX407" s="22"/>
      <c r="BY407" s="22"/>
      <c r="BZ407" s="22"/>
      <c r="CA407" s="22"/>
      <c r="CB407" s="22"/>
      <c r="CC407" s="22"/>
      <c r="CD407" s="22"/>
      <c r="CE407" s="22"/>
      <c r="CF407" s="22"/>
      <c r="CG407" s="22"/>
      <c r="CH407" s="22"/>
      <c r="CI407" s="22"/>
      <c r="CJ407" s="22"/>
      <c r="CK407" s="22"/>
      <c r="CL407" s="22"/>
      <c r="CM407" s="22"/>
      <c r="CN407" s="22"/>
      <c r="CO407" s="22"/>
      <c r="CP407" s="22"/>
      <c r="CQ407" s="22"/>
      <c r="CR407" s="22"/>
      <c r="CS407" s="22"/>
      <c r="CT407" s="22"/>
      <c r="CU407" s="22"/>
      <c r="CV407" s="22"/>
      <c r="CW407" s="22"/>
      <c r="CX407" s="22"/>
      <c r="CY407" s="22"/>
      <c r="CZ407" s="22"/>
      <c r="DA407" s="22"/>
      <c r="DB407" s="22"/>
      <c r="DC407" s="22"/>
      <c r="DD407" s="22"/>
      <c r="DE407" s="22"/>
      <c r="DF407" s="22"/>
      <c r="DG407" s="22"/>
      <c r="DH407" s="22"/>
      <c r="DI407" s="22"/>
      <c r="DJ407" s="22"/>
      <c r="DK407" s="22"/>
      <c r="DL407" s="22"/>
    </row>
    <row r="408" spans="1:116" x14ac:dyDescent="0.25">
      <c r="A408" s="21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  <c r="AQ408" s="22"/>
      <c r="AR408" s="22"/>
      <c r="AS408" s="22"/>
      <c r="AT408" s="22"/>
      <c r="AU408" s="22"/>
      <c r="AV408" s="22"/>
      <c r="AW408" s="22"/>
      <c r="AX408" s="22"/>
      <c r="AY408" s="22"/>
      <c r="AZ408" s="22"/>
      <c r="BA408" s="22"/>
      <c r="BB408" s="22"/>
      <c r="BC408" s="22"/>
      <c r="BD408" s="22"/>
      <c r="BE408" s="22"/>
      <c r="BF408" s="22"/>
      <c r="BG408" s="22"/>
      <c r="BH408" s="22"/>
      <c r="BI408" s="22"/>
      <c r="BJ408" s="22"/>
      <c r="BK408" s="22"/>
      <c r="BL408" s="22"/>
      <c r="BM408" s="22"/>
      <c r="BN408" s="22"/>
      <c r="BO408" s="22"/>
      <c r="BP408" s="22"/>
      <c r="BQ408" s="22"/>
      <c r="BR408" s="22"/>
      <c r="BS408" s="22"/>
      <c r="BT408" s="22"/>
      <c r="BU408" s="22"/>
      <c r="BV408" s="22"/>
      <c r="BW408" s="22"/>
      <c r="BX408" s="22"/>
      <c r="BY408" s="22"/>
      <c r="BZ408" s="22"/>
      <c r="CA408" s="22"/>
      <c r="CB408" s="22"/>
      <c r="CC408" s="22"/>
      <c r="CD408" s="22"/>
      <c r="CE408" s="22"/>
      <c r="CF408" s="22"/>
      <c r="CG408" s="22"/>
      <c r="CH408" s="22"/>
      <c r="CI408" s="22"/>
      <c r="CJ408" s="22"/>
      <c r="CK408" s="22"/>
      <c r="CL408" s="22"/>
      <c r="CM408" s="22"/>
      <c r="CN408" s="22"/>
      <c r="CO408" s="22"/>
      <c r="CP408" s="22"/>
      <c r="CQ408" s="22"/>
      <c r="CR408" s="22"/>
      <c r="CS408" s="22"/>
      <c r="CT408" s="22"/>
      <c r="CU408" s="22"/>
      <c r="CV408" s="22"/>
      <c r="CW408" s="22"/>
      <c r="CX408" s="22"/>
      <c r="CY408" s="22"/>
      <c r="CZ408" s="22"/>
      <c r="DA408" s="22"/>
      <c r="DB408" s="22"/>
      <c r="DC408" s="22"/>
      <c r="DD408" s="22"/>
      <c r="DE408" s="22"/>
      <c r="DF408" s="22"/>
      <c r="DG408" s="22"/>
      <c r="DH408" s="22"/>
      <c r="DI408" s="22"/>
      <c r="DJ408" s="22"/>
      <c r="DK408" s="22"/>
      <c r="DL408" s="22"/>
    </row>
    <row r="409" spans="1:116" x14ac:dyDescent="0.25">
      <c r="A409" s="21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  <c r="AQ409" s="22"/>
      <c r="AR409" s="22"/>
      <c r="AS409" s="22"/>
      <c r="AT409" s="22"/>
      <c r="AU409" s="22"/>
      <c r="AV409" s="22"/>
      <c r="AW409" s="22"/>
      <c r="AX409" s="22"/>
      <c r="AY409" s="22"/>
      <c r="AZ409" s="22"/>
      <c r="BA409" s="22"/>
      <c r="BB409" s="22"/>
      <c r="BC409" s="22"/>
      <c r="BD409" s="22"/>
      <c r="BE409" s="22"/>
      <c r="BF409" s="22"/>
      <c r="BG409" s="22"/>
      <c r="BH409" s="22"/>
      <c r="BI409" s="22"/>
      <c r="BJ409" s="22"/>
      <c r="BK409" s="22"/>
      <c r="BL409" s="22"/>
      <c r="BM409" s="22"/>
      <c r="BN409" s="22"/>
      <c r="BO409" s="22"/>
      <c r="BP409" s="22"/>
      <c r="BQ409" s="22"/>
      <c r="BR409" s="22"/>
      <c r="BS409" s="22"/>
      <c r="BT409" s="22"/>
      <c r="BU409" s="22"/>
      <c r="BV409" s="22"/>
      <c r="BW409" s="22"/>
      <c r="BX409" s="22"/>
      <c r="BY409" s="22"/>
      <c r="BZ409" s="22"/>
      <c r="CA409" s="22"/>
      <c r="CB409" s="22"/>
      <c r="CC409" s="22"/>
      <c r="CD409" s="22"/>
      <c r="CE409" s="22"/>
      <c r="CF409" s="22"/>
      <c r="CG409" s="22"/>
      <c r="CH409" s="22"/>
      <c r="CI409" s="22"/>
      <c r="CJ409" s="22"/>
      <c r="CK409" s="22"/>
      <c r="CL409" s="22"/>
      <c r="CM409" s="22"/>
      <c r="CN409" s="22"/>
      <c r="CO409" s="22"/>
      <c r="CP409" s="22"/>
      <c r="CQ409" s="22"/>
      <c r="CR409" s="22"/>
      <c r="CS409" s="22"/>
      <c r="CT409" s="22"/>
      <c r="CU409" s="22"/>
      <c r="CV409" s="22"/>
      <c r="CW409" s="22"/>
      <c r="CX409" s="22"/>
      <c r="CY409" s="22"/>
      <c r="CZ409" s="22"/>
      <c r="DA409" s="22"/>
      <c r="DB409" s="22"/>
      <c r="DC409" s="22"/>
      <c r="DD409" s="22"/>
      <c r="DE409" s="22"/>
      <c r="DF409" s="22"/>
      <c r="DG409" s="22"/>
      <c r="DH409" s="22"/>
      <c r="DI409" s="22"/>
      <c r="DJ409" s="22"/>
      <c r="DK409" s="22"/>
      <c r="DL409" s="22"/>
    </row>
    <row r="410" spans="1:116" x14ac:dyDescent="0.25">
      <c r="A410" s="21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  <c r="AQ410" s="22"/>
      <c r="AR410" s="22"/>
      <c r="AS410" s="22"/>
      <c r="AT410" s="22"/>
      <c r="AU410" s="22"/>
      <c r="AV410" s="22"/>
      <c r="AW410" s="22"/>
      <c r="AX410" s="22"/>
      <c r="AY410" s="22"/>
      <c r="AZ410" s="22"/>
      <c r="BA410" s="22"/>
      <c r="BB410" s="22"/>
      <c r="BC410" s="22"/>
      <c r="BD410" s="22"/>
      <c r="BE410" s="22"/>
      <c r="BF410" s="22"/>
      <c r="BG410" s="22"/>
      <c r="BH410" s="22"/>
      <c r="BI410" s="22"/>
      <c r="BJ410" s="22"/>
      <c r="BK410" s="22"/>
      <c r="BL410" s="22"/>
      <c r="BM410" s="22"/>
      <c r="BN410" s="22"/>
      <c r="BO410" s="22"/>
      <c r="BP410" s="22"/>
      <c r="BQ410" s="22"/>
      <c r="BR410" s="22"/>
      <c r="BS410" s="22"/>
      <c r="BT410" s="22"/>
      <c r="BU410" s="22"/>
      <c r="BV410" s="22"/>
      <c r="BW410" s="22"/>
      <c r="BX410" s="22"/>
      <c r="BY410" s="22"/>
      <c r="BZ410" s="22"/>
      <c r="CA410" s="22"/>
      <c r="CB410" s="22"/>
      <c r="CC410" s="22"/>
      <c r="CD410" s="22"/>
      <c r="CE410" s="22"/>
      <c r="CF410" s="22"/>
      <c r="CG410" s="22"/>
      <c r="CH410" s="22"/>
      <c r="CI410" s="22"/>
      <c r="CJ410" s="22"/>
      <c r="CK410" s="22"/>
      <c r="CL410" s="22"/>
      <c r="CM410" s="22"/>
      <c r="CN410" s="22"/>
      <c r="CO410" s="22"/>
      <c r="CP410" s="22"/>
      <c r="CQ410" s="22"/>
      <c r="CR410" s="22"/>
      <c r="CS410" s="22"/>
      <c r="CT410" s="22"/>
      <c r="CU410" s="22"/>
      <c r="CV410" s="22"/>
      <c r="CW410" s="22"/>
      <c r="CX410" s="22"/>
      <c r="CY410" s="22"/>
      <c r="CZ410" s="22"/>
      <c r="DA410" s="22"/>
      <c r="DB410" s="22"/>
      <c r="DC410" s="22"/>
      <c r="DD410" s="22"/>
      <c r="DE410" s="22"/>
      <c r="DF410" s="22"/>
      <c r="DG410" s="22"/>
      <c r="DH410" s="22"/>
      <c r="DI410" s="22"/>
      <c r="DJ410" s="22"/>
      <c r="DK410" s="22"/>
      <c r="DL410" s="22"/>
    </row>
    <row r="411" spans="1:116" x14ac:dyDescent="0.25">
      <c r="A411" s="21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  <c r="AQ411" s="22"/>
      <c r="AR411" s="22"/>
      <c r="AS411" s="22"/>
      <c r="AT411" s="22"/>
      <c r="AU411" s="22"/>
      <c r="AV411" s="22"/>
      <c r="AW411" s="22"/>
      <c r="AX411" s="22"/>
      <c r="AY411" s="22"/>
      <c r="AZ411" s="22"/>
      <c r="BA411" s="22"/>
      <c r="BB411" s="22"/>
      <c r="BC411" s="22"/>
      <c r="BD411" s="22"/>
      <c r="BE411" s="22"/>
      <c r="BF411" s="22"/>
      <c r="BG411" s="22"/>
      <c r="BH411" s="22"/>
      <c r="BI411" s="22"/>
      <c r="BJ411" s="22"/>
      <c r="BK411" s="22"/>
      <c r="BL411" s="22"/>
      <c r="BM411" s="22"/>
      <c r="BN411" s="22"/>
      <c r="BO411" s="22"/>
      <c r="BP411" s="22"/>
      <c r="BQ411" s="22"/>
      <c r="BR411" s="22"/>
      <c r="BS411" s="22"/>
      <c r="BT411" s="22"/>
      <c r="BU411" s="22"/>
      <c r="BV411" s="22"/>
      <c r="BW411" s="22"/>
      <c r="BX411" s="22"/>
      <c r="BY411" s="22"/>
      <c r="BZ411" s="22"/>
      <c r="CA411" s="22"/>
      <c r="CB411" s="22"/>
      <c r="CC411" s="22"/>
      <c r="CD411" s="22"/>
      <c r="CE411" s="22"/>
      <c r="CF411" s="22"/>
      <c r="CG411" s="22"/>
      <c r="CH411" s="22"/>
      <c r="CI411" s="22"/>
      <c r="CJ411" s="22"/>
      <c r="CK411" s="22"/>
      <c r="CL411" s="22"/>
      <c r="CM411" s="22"/>
      <c r="CN411" s="22"/>
      <c r="CO411" s="22"/>
      <c r="CP411" s="22"/>
      <c r="CQ411" s="22"/>
      <c r="CR411" s="22"/>
      <c r="CS411" s="22"/>
      <c r="CT411" s="22"/>
      <c r="CU411" s="22"/>
      <c r="CV411" s="22"/>
      <c r="CW411" s="22"/>
      <c r="CX411" s="22"/>
      <c r="CY411" s="22"/>
      <c r="CZ411" s="22"/>
      <c r="DA411" s="22"/>
      <c r="DB411" s="22"/>
      <c r="DC411" s="22"/>
      <c r="DD411" s="22"/>
      <c r="DE411" s="22"/>
      <c r="DF411" s="22"/>
      <c r="DG411" s="22"/>
      <c r="DH411" s="22"/>
      <c r="DI411" s="22"/>
      <c r="DJ411" s="22"/>
      <c r="DK411" s="22"/>
      <c r="DL411" s="22"/>
    </row>
    <row r="412" spans="1:116" x14ac:dyDescent="0.25">
      <c r="A412" s="21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  <c r="AQ412" s="22"/>
      <c r="AR412" s="22"/>
      <c r="AS412" s="22"/>
      <c r="AT412" s="22"/>
      <c r="AU412" s="22"/>
      <c r="AV412" s="22"/>
      <c r="AW412" s="22"/>
      <c r="AX412" s="22"/>
      <c r="AY412" s="22"/>
      <c r="AZ412" s="22"/>
      <c r="BA412" s="22"/>
      <c r="BB412" s="22"/>
      <c r="BC412" s="22"/>
      <c r="BD412" s="22"/>
      <c r="BE412" s="22"/>
      <c r="BF412" s="22"/>
      <c r="BG412" s="22"/>
      <c r="BH412" s="22"/>
      <c r="BI412" s="22"/>
      <c r="BJ412" s="22"/>
      <c r="BK412" s="22"/>
      <c r="BL412" s="22"/>
      <c r="BM412" s="22"/>
      <c r="BN412" s="22"/>
      <c r="BO412" s="22"/>
      <c r="BP412" s="22"/>
      <c r="BQ412" s="22"/>
      <c r="BR412" s="22"/>
      <c r="BS412" s="22"/>
      <c r="BT412" s="22"/>
      <c r="BU412" s="22"/>
      <c r="BV412" s="22"/>
      <c r="BW412" s="22"/>
      <c r="BX412" s="22"/>
      <c r="BY412" s="22"/>
      <c r="BZ412" s="22"/>
      <c r="CA412" s="22"/>
      <c r="CB412" s="22"/>
      <c r="CC412" s="22"/>
      <c r="CD412" s="22"/>
      <c r="CE412" s="22"/>
      <c r="CF412" s="22"/>
      <c r="CG412" s="22"/>
      <c r="CH412" s="22"/>
      <c r="CI412" s="22"/>
      <c r="CJ412" s="22"/>
      <c r="CK412" s="22"/>
      <c r="CL412" s="22"/>
      <c r="CM412" s="22"/>
      <c r="CN412" s="22"/>
      <c r="CO412" s="22"/>
      <c r="CP412" s="22"/>
      <c r="CQ412" s="22"/>
      <c r="CR412" s="22"/>
      <c r="CS412" s="22"/>
      <c r="CT412" s="22"/>
      <c r="CU412" s="22"/>
      <c r="CV412" s="22"/>
      <c r="CW412" s="22"/>
      <c r="CX412" s="22"/>
      <c r="CY412" s="22"/>
      <c r="CZ412" s="22"/>
      <c r="DA412" s="22"/>
      <c r="DB412" s="22"/>
      <c r="DC412" s="22"/>
      <c r="DD412" s="22"/>
      <c r="DE412" s="22"/>
      <c r="DF412" s="22"/>
      <c r="DG412" s="22"/>
      <c r="DH412" s="22"/>
      <c r="DI412" s="22"/>
      <c r="DJ412" s="22"/>
      <c r="DK412" s="22"/>
      <c r="DL412" s="22"/>
    </row>
  </sheetData>
  <autoFilter ref="A1:DL121" xr:uid="{D3DB1D39-D0D4-824A-9436-41C5133E713B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286F5-0BE6-4CE7-9DCC-BBD117AB4E71}">
  <sheetPr>
    <pageSetUpPr fitToPage="1"/>
  </sheetPr>
  <dimension ref="A1:I120"/>
  <sheetViews>
    <sheetView zoomScale="80" zoomScaleNormal="80" zoomScalePageLayoutView="30" workbookViewId="0">
      <pane xSplit="8" ySplit="1" topLeftCell="I99" activePane="bottomRight" state="frozen"/>
      <selection pane="topRight" activeCell="N1" sqref="N1"/>
      <selection pane="bottomLeft" activeCell="A10" sqref="A10"/>
      <selection pane="bottomRight" activeCell="A121" sqref="A121:XFD124"/>
    </sheetView>
  </sheetViews>
  <sheetFormatPr baseColWidth="10" defaultRowHeight="15" x14ac:dyDescent="0.25"/>
  <cols>
    <col min="1" max="1" width="10.5703125" customWidth="1"/>
    <col min="2" max="2" width="40.42578125" customWidth="1"/>
    <col min="3" max="3" width="15" bestFit="1" customWidth="1"/>
    <col min="4" max="4" width="17.140625" customWidth="1"/>
    <col min="5" max="6" width="12.5703125" customWidth="1"/>
    <col min="7" max="7" width="17.85546875" customWidth="1"/>
    <col min="8" max="8" width="19.85546875" customWidth="1"/>
    <col min="9" max="9" width="5.140625" style="1" customWidth="1"/>
  </cols>
  <sheetData>
    <row r="1" spans="1:9" s="7" customFormat="1" ht="45" x14ac:dyDescent="0.25">
      <c r="A1" s="2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6"/>
    </row>
    <row r="2" spans="1:9" x14ac:dyDescent="0.25">
      <c r="A2" s="8">
        <v>1</v>
      </c>
      <c r="B2" s="9" t="s">
        <v>8</v>
      </c>
      <c r="C2" s="9" t="s">
        <v>9</v>
      </c>
      <c r="D2" s="10" t="s">
        <v>10</v>
      </c>
      <c r="E2" s="11">
        <v>2100</v>
      </c>
      <c r="F2" s="12">
        <v>206</v>
      </c>
      <c r="G2" s="13">
        <v>203</v>
      </c>
      <c r="H2" s="14">
        <v>426300</v>
      </c>
      <c r="I2" s="15" t="s">
        <v>11</v>
      </c>
    </row>
    <row r="3" spans="1:9" ht="30" x14ac:dyDescent="0.25">
      <c r="A3" s="8">
        <v>2</v>
      </c>
      <c r="B3" s="9" t="s">
        <v>12</v>
      </c>
      <c r="C3" s="9" t="s">
        <v>9</v>
      </c>
      <c r="D3" s="10"/>
      <c r="E3" s="11">
        <v>50</v>
      </c>
      <c r="F3" s="12">
        <v>35753</v>
      </c>
      <c r="G3" s="16">
        <v>0</v>
      </c>
      <c r="H3" s="17">
        <v>0</v>
      </c>
      <c r="I3" s="18"/>
    </row>
    <row r="4" spans="1:9" x14ac:dyDescent="0.25">
      <c r="A4" s="8">
        <v>3</v>
      </c>
      <c r="B4" s="9" t="s">
        <v>13</v>
      </c>
      <c r="C4" s="9" t="s">
        <v>9</v>
      </c>
      <c r="D4" s="10" t="s">
        <v>14</v>
      </c>
      <c r="E4" s="11">
        <v>1600</v>
      </c>
      <c r="F4" s="12">
        <v>4220</v>
      </c>
      <c r="G4" s="13">
        <v>3977</v>
      </c>
      <c r="H4" s="14">
        <v>6363200</v>
      </c>
      <c r="I4" s="18"/>
    </row>
    <row r="5" spans="1:9" x14ac:dyDescent="0.25">
      <c r="A5" s="8">
        <v>4</v>
      </c>
      <c r="B5" s="9" t="s">
        <v>15</v>
      </c>
      <c r="C5" s="9" t="s">
        <v>9</v>
      </c>
      <c r="D5" s="10" t="s">
        <v>16</v>
      </c>
      <c r="E5" s="11">
        <v>50</v>
      </c>
      <c r="F5" s="12">
        <v>54000</v>
      </c>
      <c r="G5" s="13">
        <v>53571</v>
      </c>
      <c r="H5" s="14">
        <v>2678550</v>
      </c>
      <c r="I5" s="15" t="s">
        <v>11</v>
      </c>
    </row>
    <row r="6" spans="1:9" x14ac:dyDescent="0.25">
      <c r="A6" s="8">
        <v>5</v>
      </c>
      <c r="B6" s="9" t="s">
        <v>17</v>
      </c>
      <c r="C6" s="9" t="s">
        <v>9</v>
      </c>
      <c r="D6" s="10" t="s">
        <v>18</v>
      </c>
      <c r="E6" s="11">
        <v>20</v>
      </c>
      <c r="F6" s="12">
        <v>148369</v>
      </c>
      <c r="G6" s="13">
        <v>136390</v>
      </c>
      <c r="H6" s="14">
        <v>2727800</v>
      </c>
      <c r="I6" s="15" t="s">
        <v>11</v>
      </c>
    </row>
    <row r="7" spans="1:9" ht="30" x14ac:dyDescent="0.25">
      <c r="A7" s="8">
        <v>6</v>
      </c>
      <c r="B7" s="9" t="s">
        <v>19</v>
      </c>
      <c r="C7" s="9" t="s">
        <v>9</v>
      </c>
      <c r="D7" s="10"/>
      <c r="E7" s="11">
        <v>100</v>
      </c>
      <c r="F7" s="12">
        <v>53409</v>
      </c>
      <c r="G7" s="16">
        <v>0</v>
      </c>
      <c r="H7" s="17">
        <v>0</v>
      </c>
      <c r="I7" s="18"/>
    </row>
    <row r="8" spans="1:9" ht="30" x14ac:dyDescent="0.25">
      <c r="A8" s="8">
        <v>7</v>
      </c>
      <c r="B8" s="9" t="s">
        <v>20</v>
      </c>
      <c r="C8" s="9" t="s">
        <v>9</v>
      </c>
      <c r="D8" s="10"/>
      <c r="E8" s="11">
        <v>40</v>
      </c>
      <c r="F8" s="12">
        <v>31327</v>
      </c>
      <c r="G8" s="16">
        <v>0</v>
      </c>
      <c r="H8" s="17">
        <v>0</v>
      </c>
      <c r="I8" s="18"/>
    </row>
    <row r="9" spans="1:9" ht="30" x14ac:dyDescent="0.25">
      <c r="A9" s="8">
        <v>8</v>
      </c>
      <c r="B9" s="9" t="s">
        <v>21</v>
      </c>
      <c r="C9" s="9" t="s">
        <v>9</v>
      </c>
      <c r="D9" s="10"/>
      <c r="E9" s="11">
        <v>30</v>
      </c>
      <c r="F9" s="12">
        <v>87831</v>
      </c>
      <c r="G9" s="16">
        <v>0</v>
      </c>
      <c r="H9" s="17">
        <v>0</v>
      </c>
      <c r="I9" s="18"/>
    </row>
    <row r="10" spans="1:9" x14ac:dyDescent="0.25">
      <c r="A10" s="8">
        <v>9</v>
      </c>
      <c r="B10" s="9" t="s">
        <v>22</v>
      </c>
      <c r="C10" s="9" t="s">
        <v>9</v>
      </c>
      <c r="D10" s="10" t="s">
        <v>23</v>
      </c>
      <c r="E10" s="11">
        <v>10</v>
      </c>
      <c r="F10" s="12">
        <v>135200</v>
      </c>
      <c r="G10" s="13">
        <v>134830</v>
      </c>
      <c r="H10" s="14">
        <v>1348300</v>
      </c>
      <c r="I10" s="18"/>
    </row>
    <row r="11" spans="1:9" ht="30" x14ac:dyDescent="0.25">
      <c r="A11" s="8">
        <v>10</v>
      </c>
      <c r="B11" s="9" t="s">
        <v>24</v>
      </c>
      <c r="C11" s="9" t="s">
        <v>9</v>
      </c>
      <c r="D11" s="10" t="s">
        <v>25</v>
      </c>
      <c r="E11" s="11">
        <v>800</v>
      </c>
      <c r="F11" s="12">
        <v>4113</v>
      </c>
      <c r="G11" s="13">
        <v>3846</v>
      </c>
      <c r="H11" s="14">
        <v>3076800</v>
      </c>
      <c r="I11" s="15" t="s">
        <v>11</v>
      </c>
    </row>
    <row r="12" spans="1:9" x14ac:dyDescent="0.25">
      <c r="A12" s="8">
        <v>11</v>
      </c>
      <c r="B12" s="9" t="s">
        <v>26</v>
      </c>
      <c r="C12" s="9" t="s">
        <v>9</v>
      </c>
      <c r="D12" s="10" t="s">
        <v>27</v>
      </c>
      <c r="E12" s="11">
        <v>60</v>
      </c>
      <c r="F12" s="12">
        <v>26097</v>
      </c>
      <c r="G12" s="13">
        <v>25747</v>
      </c>
      <c r="H12" s="14">
        <v>1544820</v>
      </c>
      <c r="I12" s="15" t="s">
        <v>11</v>
      </c>
    </row>
    <row r="13" spans="1:9" x14ac:dyDescent="0.25">
      <c r="A13" s="8">
        <v>12</v>
      </c>
      <c r="B13" s="9" t="s">
        <v>28</v>
      </c>
      <c r="C13" s="9" t="s">
        <v>9</v>
      </c>
      <c r="D13" s="10" t="s">
        <v>29</v>
      </c>
      <c r="E13" s="11">
        <v>200</v>
      </c>
      <c r="F13" s="12">
        <v>30118</v>
      </c>
      <c r="G13" s="13">
        <v>29170</v>
      </c>
      <c r="H13" s="14">
        <v>5834000</v>
      </c>
      <c r="I13" s="15" t="s">
        <v>11</v>
      </c>
    </row>
    <row r="14" spans="1:9" x14ac:dyDescent="0.25">
      <c r="A14" s="8">
        <v>13</v>
      </c>
      <c r="B14" s="19" t="s">
        <v>30</v>
      </c>
      <c r="C14" s="19" t="s">
        <v>9</v>
      </c>
      <c r="D14" s="10" t="s">
        <v>29</v>
      </c>
      <c r="E14" s="11">
        <v>100</v>
      </c>
      <c r="F14" s="12">
        <v>20106</v>
      </c>
      <c r="G14" s="13">
        <v>19912</v>
      </c>
      <c r="H14" s="14">
        <v>1991200</v>
      </c>
      <c r="I14" s="15" t="s">
        <v>11</v>
      </c>
    </row>
    <row r="15" spans="1:9" ht="30" x14ac:dyDescent="0.25">
      <c r="A15" s="8">
        <v>14</v>
      </c>
      <c r="B15" s="19" t="s">
        <v>31</v>
      </c>
      <c r="C15" s="19" t="s">
        <v>9</v>
      </c>
      <c r="D15" s="10" t="s">
        <v>32</v>
      </c>
      <c r="E15" s="11">
        <v>600</v>
      </c>
      <c r="F15" s="12">
        <v>4550</v>
      </c>
      <c r="G15" s="13">
        <v>4268</v>
      </c>
      <c r="H15" s="14">
        <v>2560800</v>
      </c>
      <c r="I15" s="15" t="s">
        <v>11</v>
      </c>
    </row>
    <row r="16" spans="1:9" x14ac:dyDescent="0.25">
      <c r="A16" s="8">
        <v>15</v>
      </c>
      <c r="B16" s="19" t="s">
        <v>33</v>
      </c>
      <c r="C16" s="19" t="s">
        <v>9</v>
      </c>
      <c r="D16" s="10" t="s">
        <v>29</v>
      </c>
      <c r="E16" s="11">
        <v>200</v>
      </c>
      <c r="F16" s="12">
        <v>21383</v>
      </c>
      <c r="G16" s="13">
        <v>20933</v>
      </c>
      <c r="H16" s="14">
        <v>4186600</v>
      </c>
      <c r="I16" s="15" t="s">
        <v>11</v>
      </c>
    </row>
    <row r="17" spans="1:9" x14ac:dyDescent="0.25">
      <c r="A17" s="8">
        <v>16</v>
      </c>
      <c r="B17" s="19" t="s">
        <v>34</v>
      </c>
      <c r="C17" s="19" t="s">
        <v>9</v>
      </c>
      <c r="D17" s="10" t="s">
        <v>32</v>
      </c>
      <c r="E17" s="11">
        <v>1000</v>
      </c>
      <c r="F17" s="12">
        <v>970</v>
      </c>
      <c r="G17" s="13">
        <v>963</v>
      </c>
      <c r="H17" s="14">
        <v>963000</v>
      </c>
      <c r="I17" s="15" t="s">
        <v>11</v>
      </c>
    </row>
    <row r="18" spans="1:9" x14ac:dyDescent="0.25">
      <c r="A18" s="8">
        <v>17</v>
      </c>
      <c r="B18" s="19" t="s">
        <v>35</v>
      </c>
      <c r="C18" s="19" t="s">
        <v>9</v>
      </c>
      <c r="D18" s="10" t="s">
        <v>32</v>
      </c>
      <c r="E18" s="11">
        <v>100</v>
      </c>
      <c r="F18" s="12">
        <v>1331</v>
      </c>
      <c r="G18" s="13">
        <v>1103</v>
      </c>
      <c r="H18" s="14">
        <v>110300</v>
      </c>
      <c r="I18" s="15" t="s">
        <v>11</v>
      </c>
    </row>
    <row r="19" spans="1:9" ht="30" x14ac:dyDescent="0.25">
      <c r="A19" s="8">
        <v>18</v>
      </c>
      <c r="B19" s="20" t="s">
        <v>36</v>
      </c>
      <c r="C19" s="19" t="s">
        <v>9</v>
      </c>
      <c r="D19" s="10" t="s">
        <v>37</v>
      </c>
      <c r="E19" s="11">
        <v>300</v>
      </c>
      <c r="F19" s="12">
        <v>39910</v>
      </c>
      <c r="G19" s="13">
        <v>39359</v>
      </c>
      <c r="H19" s="14">
        <v>11807700</v>
      </c>
      <c r="I19" s="18"/>
    </row>
    <row r="20" spans="1:9" ht="30" x14ac:dyDescent="0.25">
      <c r="A20" s="8">
        <v>19</v>
      </c>
      <c r="B20" s="19" t="s">
        <v>38</v>
      </c>
      <c r="C20" s="19" t="s">
        <v>9</v>
      </c>
      <c r="D20" s="10" t="s">
        <v>39</v>
      </c>
      <c r="E20" s="11">
        <v>36</v>
      </c>
      <c r="F20" s="12">
        <v>13419</v>
      </c>
      <c r="G20" s="13">
        <v>10520</v>
      </c>
      <c r="H20" s="14">
        <v>378720</v>
      </c>
      <c r="I20" s="18"/>
    </row>
    <row r="21" spans="1:9" ht="30" x14ac:dyDescent="0.25">
      <c r="A21" s="8">
        <v>20</v>
      </c>
      <c r="B21" s="20" t="s">
        <v>40</v>
      </c>
      <c r="C21" s="19" t="s">
        <v>9</v>
      </c>
      <c r="D21" s="10" t="s">
        <v>39</v>
      </c>
      <c r="E21" s="11">
        <v>72</v>
      </c>
      <c r="F21" s="12">
        <v>6318</v>
      </c>
      <c r="G21" s="13">
        <v>6266</v>
      </c>
      <c r="H21" s="14">
        <v>451152</v>
      </c>
      <c r="I21" s="18"/>
    </row>
    <row r="22" spans="1:9" x14ac:dyDescent="0.25">
      <c r="A22" s="8">
        <v>21</v>
      </c>
      <c r="B22" s="20" t="s">
        <v>41</v>
      </c>
      <c r="C22" s="19" t="s">
        <v>9</v>
      </c>
      <c r="D22" s="10"/>
      <c r="E22" s="11">
        <v>100</v>
      </c>
      <c r="F22" s="12">
        <v>93566</v>
      </c>
      <c r="G22" s="16">
        <v>0</v>
      </c>
      <c r="H22" s="17">
        <v>0</v>
      </c>
      <c r="I22" s="18"/>
    </row>
    <row r="23" spans="1:9" x14ac:dyDescent="0.25">
      <c r="A23" s="8">
        <v>22</v>
      </c>
      <c r="B23" s="19" t="s">
        <v>42</v>
      </c>
      <c r="C23" s="19" t="s">
        <v>9</v>
      </c>
      <c r="D23" s="10"/>
      <c r="E23" s="11">
        <v>40</v>
      </c>
      <c r="F23" s="12">
        <v>66435</v>
      </c>
      <c r="G23" s="16">
        <v>0</v>
      </c>
      <c r="H23" s="17">
        <v>0</v>
      </c>
      <c r="I23" s="18"/>
    </row>
    <row r="24" spans="1:9" x14ac:dyDescent="0.25">
      <c r="A24" s="8">
        <v>23</v>
      </c>
      <c r="B24" s="20" t="s">
        <v>43</v>
      </c>
      <c r="C24" s="19" t="s">
        <v>9</v>
      </c>
      <c r="D24" s="10"/>
      <c r="E24" s="11">
        <v>300</v>
      </c>
      <c r="F24" s="12">
        <v>69494</v>
      </c>
      <c r="G24" s="16">
        <v>0</v>
      </c>
      <c r="H24" s="17">
        <v>0</v>
      </c>
      <c r="I24" s="18"/>
    </row>
    <row r="25" spans="1:9" x14ac:dyDescent="0.25">
      <c r="A25" s="8">
        <v>24</v>
      </c>
      <c r="B25" s="19" t="s">
        <v>44</v>
      </c>
      <c r="C25" s="19" t="s">
        <v>9</v>
      </c>
      <c r="D25" s="10"/>
      <c r="E25" s="11">
        <v>15</v>
      </c>
      <c r="F25" s="12">
        <v>41865</v>
      </c>
      <c r="G25" s="16">
        <v>0</v>
      </c>
      <c r="H25" s="17">
        <v>0</v>
      </c>
      <c r="I25" s="18"/>
    </row>
    <row r="26" spans="1:9" x14ac:dyDescent="0.25">
      <c r="A26" s="8">
        <v>25</v>
      </c>
      <c r="B26" s="9" t="s">
        <v>45</v>
      </c>
      <c r="C26" s="9" t="s">
        <v>9</v>
      </c>
      <c r="D26" s="10" t="s">
        <v>46</v>
      </c>
      <c r="E26" s="11">
        <v>5</v>
      </c>
      <c r="F26" s="12">
        <v>5625</v>
      </c>
      <c r="G26" s="13">
        <v>5100</v>
      </c>
      <c r="H26" s="14">
        <v>25500</v>
      </c>
      <c r="I26" s="18"/>
    </row>
    <row r="27" spans="1:9" x14ac:dyDescent="0.25">
      <c r="A27" s="8">
        <v>26</v>
      </c>
      <c r="B27" s="9" t="s">
        <v>47</v>
      </c>
      <c r="C27" s="9" t="s">
        <v>9</v>
      </c>
      <c r="D27" s="10" t="s">
        <v>10</v>
      </c>
      <c r="E27" s="11">
        <v>10</v>
      </c>
      <c r="F27" s="12">
        <v>3337</v>
      </c>
      <c r="G27" s="13">
        <v>3291</v>
      </c>
      <c r="H27" s="14">
        <v>32910</v>
      </c>
      <c r="I27" s="18"/>
    </row>
    <row r="28" spans="1:9" x14ac:dyDescent="0.25">
      <c r="A28" s="8">
        <v>27</v>
      </c>
      <c r="B28" s="9" t="s">
        <v>48</v>
      </c>
      <c r="C28" s="9" t="s">
        <v>9</v>
      </c>
      <c r="D28" s="10" t="s">
        <v>49</v>
      </c>
      <c r="E28" s="11">
        <v>1000</v>
      </c>
      <c r="F28" s="12">
        <v>1010</v>
      </c>
      <c r="G28" s="13">
        <v>928</v>
      </c>
      <c r="H28" s="14">
        <v>928000</v>
      </c>
      <c r="I28" s="18"/>
    </row>
    <row r="29" spans="1:9" ht="30" x14ac:dyDescent="0.25">
      <c r="A29" s="8">
        <v>28</v>
      </c>
      <c r="B29" s="9" t="s">
        <v>50</v>
      </c>
      <c r="C29" s="9" t="s">
        <v>9</v>
      </c>
      <c r="D29" s="10" t="s">
        <v>51</v>
      </c>
      <c r="E29" s="11">
        <v>250</v>
      </c>
      <c r="F29" s="12">
        <v>58500</v>
      </c>
      <c r="G29" s="13">
        <v>54546</v>
      </c>
      <c r="H29" s="14">
        <v>13636500</v>
      </c>
      <c r="I29" s="18"/>
    </row>
    <row r="30" spans="1:9" x14ac:dyDescent="0.25">
      <c r="A30" s="8">
        <v>29</v>
      </c>
      <c r="B30" s="9" t="s">
        <v>52</v>
      </c>
      <c r="C30" s="9" t="s">
        <v>9</v>
      </c>
      <c r="D30" s="10"/>
      <c r="E30" s="11">
        <v>60</v>
      </c>
      <c r="F30" s="12">
        <v>1539</v>
      </c>
      <c r="G30" s="16">
        <v>0</v>
      </c>
      <c r="H30" s="17">
        <v>0</v>
      </c>
      <c r="I30" s="18"/>
    </row>
    <row r="31" spans="1:9" x14ac:dyDescent="0.25">
      <c r="A31" s="8">
        <v>30</v>
      </c>
      <c r="B31" s="9" t="s">
        <v>53</v>
      </c>
      <c r="C31" s="9" t="s">
        <v>9</v>
      </c>
      <c r="D31" s="10"/>
      <c r="E31" s="11">
        <v>120</v>
      </c>
      <c r="F31" s="12">
        <v>33315</v>
      </c>
      <c r="G31" s="16">
        <v>0</v>
      </c>
      <c r="H31" s="17">
        <v>0</v>
      </c>
      <c r="I31" s="18"/>
    </row>
    <row r="32" spans="1:9" ht="30" x14ac:dyDescent="0.25">
      <c r="A32" s="8">
        <v>31</v>
      </c>
      <c r="B32" s="20" t="s">
        <v>54</v>
      </c>
      <c r="C32" s="19" t="s">
        <v>9</v>
      </c>
      <c r="D32" s="10" t="s">
        <v>39</v>
      </c>
      <c r="E32" s="11">
        <v>360</v>
      </c>
      <c r="F32" s="12">
        <v>4940</v>
      </c>
      <c r="G32" s="13">
        <v>4773</v>
      </c>
      <c r="H32" s="14">
        <v>1718280</v>
      </c>
      <c r="I32" s="18"/>
    </row>
    <row r="33" spans="1:9" x14ac:dyDescent="0.25">
      <c r="A33" s="8">
        <v>32</v>
      </c>
      <c r="B33" s="20" t="s">
        <v>55</v>
      </c>
      <c r="C33" s="19" t="s">
        <v>9</v>
      </c>
      <c r="D33" s="10" t="s">
        <v>39</v>
      </c>
      <c r="E33" s="11">
        <v>72</v>
      </c>
      <c r="F33" s="12">
        <v>5291</v>
      </c>
      <c r="G33" s="13">
        <v>5000</v>
      </c>
      <c r="H33" s="14">
        <v>360000</v>
      </c>
      <c r="I33" s="18"/>
    </row>
    <row r="34" spans="1:9" x14ac:dyDescent="0.25">
      <c r="A34" s="8">
        <v>33</v>
      </c>
      <c r="B34" s="20" t="s">
        <v>56</v>
      </c>
      <c r="C34" s="19" t="s">
        <v>9</v>
      </c>
      <c r="D34" s="10" t="s">
        <v>39</v>
      </c>
      <c r="E34" s="11">
        <v>72</v>
      </c>
      <c r="F34" s="12">
        <v>5681</v>
      </c>
      <c r="G34" s="13">
        <v>5250</v>
      </c>
      <c r="H34" s="14">
        <v>378000</v>
      </c>
      <c r="I34" s="18"/>
    </row>
    <row r="35" spans="1:9" ht="30" x14ac:dyDescent="0.25">
      <c r="A35" s="8">
        <v>34</v>
      </c>
      <c r="B35" s="19" t="s">
        <v>57</v>
      </c>
      <c r="C35" s="19" t="s">
        <v>9</v>
      </c>
      <c r="D35" s="10"/>
      <c r="E35" s="11">
        <v>60</v>
      </c>
      <c r="F35" s="12">
        <v>91765</v>
      </c>
      <c r="G35" s="16">
        <v>0</v>
      </c>
      <c r="H35" s="17">
        <v>0</v>
      </c>
      <c r="I35" s="18"/>
    </row>
    <row r="36" spans="1:9" x14ac:dyDescent="0.25">
      <c r="A36" s="8">
        <v>35</v>
      </c>
      <c r="B36" s="19" t="s">
        <v>58</v>
      </c>
      <c r="C36" s="19" t="s">
        <v>9</v>
      </c>
      <c r="D36" s="10" t="s">
        <v>59</v>
      </c>
      <c r="E36" s="11">
        <v>70</v>
      </c>
      <c r="F36" s="12">
        <v>6975</v>
      </c>
      <c r="G36" s="13">
        <v>6900</v>
      </c>
      <c r="H36" s="14">
        <v>483000</v>
      </c>
      <c r="I36" s="15" t="s">
        <v>11</v>
      </c>
    </row>
    <row r="37" spans="1:9" x14ac:dyDescent="0.25">
      <c r="A37" s="8">
        <v>36</v>
      </c>
      <c r="B37" s="19" t="s">
        <v>60</v>
      </c>
      <c r="C37" s="19" t="s">
        <v>9</v>
      </c>
      <c r="D37" s="10" t="s">
        <v>10</v>
      </c>
      <c r="E37" s="11">
        <v>2000</v>
      </c>
      <c r="F37" s="12">
        <v>287</v>
      </c>
      <c r="G37" s="13">
        <v>231</v>
      </c>
      <c r="H37" s="14">
        <v>462000</v>
      </c>
      <c r="I37" s="15" t="s">
        <v>11</v>
      </c>
    </row>
    <row r="38" spans="1:9" x14ac:dyDescent="0.25">
      <c r="A38" s="8">
        <v>37</v>
      </c>
      <c r="B38" s="19" t="s">
        <v>61</v>
      </c>
      <c r="C38" s="19" t="s">
        <v>9</v>
      </c>
      <c r="D38" s="10" t="s">
        <v>18</v>
      </c>
      <c r="E38" s="11">
        <v>30</v>
      </c>
      <c r="F38" s="12">
        <v>4810</v>
      </c>
      <c r="G38" s="13">
        <v>4809</v>
      </c>
      <c r="H38" s="14">
        <v>144270</v>
      </c>
      <c r="I38" s="15" t="s">
        <v>11</v>
      </c>
    </row>
    <row r="39" spans="1:9" x14ac:dyDescent="0.25">
      <c r="A39" s="8">
        <v>38</v>
      </c>
      <c r="B39" s="19" t="s">
        <v>62</v>
      </c>
      <c r="C39" s="19" t="s">
        <v>9</v>
      </c>
      <c r="D39" s="10" t="s">
        <v>18</v>
      </c>
      <c r="E39" s="11">
        <v>20</v>
      </c>
      <c r="F39" s="12">
        <v>4810</v>
      </c>
      <c r="G39" s="13">
        <v>4775</v>
      </c>
      <c r="H39" s="14">
        <v>95500</v>
      </c>
      <c r="I39" s="15" t="s">
        <v>11</v>
      </c>
    </row>
    <row r="40" spans="1:9" x14ac:dyDescent="0.25">
      <c r="A40" s="8">
        <v>39</v>
      </c>
      <c r="B40" s="19" t="s">
        <v>63</v>
      </c>
      <c r="C40" s="19" t="s">
        <v>9</v>
      </c>
      <c r="D40" s="10" t="s">
        <v>64</v>
      </c>
      <c r="E40" s="11">
        <v>800</v>
      </c>
      <c r="F40" s="12">
        <v>323</v>
      </c>
      <c r="G40" s="13">
        <v>308</v>
      </c>
      <c r="H40" s="14">
        <v>246400</v>
      </c>
      <c r="I40" s="18"/>
    </row>
    <row r="41" spans="1:9" x14ac:dyDescent="0.25">
      <c r="A41" s="8">
        <v>40</v>
      </c>
      <c r="B41" s="19" t="s">
        <v>65</v>
      </c>
      <c r="C41" s="19" t="s">
        <v>9</v>
      </c>
      <c r="D41" s="10" t="s">
        <v>32</v>
      </c>
      <c r="E41" s="11">
        <v>1000</v>
      </c>
      <c r="F41" s="12">
        <v>4316</v>
      </c>
      <c r="G41" s="13">
        <v>4253</v>
      </c>
      <c r="H41" s="14">
        <v>4253000</v>
      </c>
      <c r="I41" s="15" t="s">
        <v>11</v>
      </c>
    </row>
    <row r="42" spans="1:9" x14ac:dyDescent="0.25">
      <c r="A42" s="8">
        <v>41</v>
      </c>
      <c r="B42" s="19" t="s">
        <v>66</v>
      </c>
      <c r="C42" s="19" t="s">
        <v>9</v>
      </c>
      <c r="D42" s="10" t="s">
        <v>32</v>
      </c>
      <c r="E42" s="11">
        <v>20</v>
      </c>
      <c r="F42" s="12">
        <v>8400</v>
      </c>
      <c r="G42" s="13">
        <v>7991</v>
      </c>
      <c r="H42" s="14">
        <v>159820</v>
      </c>
      <c r="I42" s="15" t="s">
        <v>11</v>
      </c>
    </row>
    <row r="43" spans="1:9" x14ac:dyDescent="0.25">
      <c r="A43" s="8">
        <v>42</v>
      </c>
      <c r="B43" s="19" t="s">
        <v>67</v>
      </c>
      <c r="C43" s="19" t="s">
        <v>9</v>
      </c>
      <c r="D43" s="10" t="s">
        <v>68</v>
      </c>
      <c r="E43" s="11">
        <v>35</v>
      </c>
      <c r="F43" s="12">
        <v>16923</v>
      </c>
      <c r="G43" s="13">
        <v>16290</v>
      </c>
      <c r="H43" s="14">
        <v>570150</v>
      </c>
      <c r="I43" s="15" t="s">
        <v>11</v>
      </c>
    </row>
    <row r="44" spans="1:9" x14ac:dyDescent="0.25">
      <c r="A44" s="8">
        <v>43</v>
      </c>
      <c r="B44" s="19" t="s">
        <v>69</v>
      </c>
      <c r="C44" s="19" t="s">
        <v>9</v>
      </c>
      <c r="D44" s="10" t="s">
        <v>16</v>
      </c>
      <c r="E44" s="11">
        <v>3000</v>
      </c>
      <c r="F44" s="12">
        <v>234</v>
      </c>
      <c r="G44" s="13">
        <v>234</v>
      </c>
      <c r="H44" s="14">
        <v>702000</v>
      </c>
      <c r="I44" s="15" t="s">
        <v>11</v>
      </c>
    </row>
    <row r="45" spans="1:9" x14ac:dyDescent="0.25">
      <c r="A45" s="8">
        <v>44</v>
      </c>
      <c r="B45" s="19" t="s">
        <v>70</v>
      </c>
      <c r="C45" s="19" t="s">
        <v>9</v>
      </c>
      <c r="D45" s="10"/>
      <c r="E45" s="11">
        <v>20000</v>
      </c>
      <c r="F45" s="12">
        <v>241</v>
      </c>
      <c r="G45" s="16">
        <v>0</v>
      </c>
      <c r="H45" s="17">
        <v>0</v>
      </c>
      <c r="I45" s="15"/>
    </row>
    <row r="46" spans="1:9" x14ac:dyDescent="0.25">
      <c r="A46" s="8">
        <v>45</v>
      </c>
      <c r="B46" s="19" t="s">
        <v>71</v>
      </c>
      <c r="C46" s="19" t="s">
        <v>9</v>
      </c>
      <c r="D46" s="10"/>
      <c r="E46" s="11">
        <v>7000</v>
      </c>
      <c r="F46" s="12">
        <v>289</v>
      </c>
      <c r="G46" s="16">
        <v>0</v>
      </c>
      <c r="H46" s="17">
        <v>0</v>
      </c>
      <c r="I46" s="15"/>
    </row>
    <row r="47" spans="1:9" x14ac:dyDescent="0.25">
      <c r="A47" s="8">
        <v>46</v>
      </c>
      <c r="B47" s="19" t="s">
        <v>72</v>
      </c>
      <c r="C47" s="19" t="s">
        <v>9</v>
      </c>
      <c r="D47" s="10" t="s">
        <v>73</v>
      </c>
      <c r="E47" s="11">
        <v>2200</v>
      </c>
      <c r="F47" s="12">
        <v>936</v>
      </c>
      <c r="G47" s="13">
        <v>908</v>
      </c>
      <c r="H47" s="14">
        <v>1997600</v>
      </c>
      <c r="I47" s="15" t="s">
        <v>11</v>
      </c>
    </row>
    <row r="48" spans="1:9" x14ac:dyDescent="0.25">
      <c r="A48" s="8">
        <v>47</v>
      </c>
      <c r="B48" s="19" t="s">
        <v>74</v>
      </c>
      <c r="C48" s="19" t="s">
        <v>9</v>
      </c>
      <c r="D48" s="10" t="s">
        <v>75</v>
      </c>
      <c r="E48" s="11">
        <v>100</v>
      </c>
      <c r="F48" s="12">
        <v>2350</v>
      </c>
      <c r="G48" s="13">
        <v>1780</v>
      </c>
      <c r="H48" s="14">
        <v>178000</v>
      </c>
      <c r="I48" s="15" t="s">
        <v>11</v>
      </c>
    </row>
    <row r="49" spans="1:9" ht="30" x14ac:dyDescent="0.25">
      <c r="A49" s="8">
        <v>48</v>
      </c>
      <c r="B49" s="19" t="s">
        <v>76</v>
      </c>
      <c r="C49" s="19" t="s">
        <v>9</v>
      </c>
      <c r="D49" s="10"/>
      <c r="E49" s="11">
        <v>250</v>
      </c>
      <c r="F49" s="12">
        <v>954</v>
      </c>
      <c r="G49" s="16">
        <v>0</v>
      </c>
      <c r="H49" s="17">
        <v>0</v>
      </c>
      <c r="I49" s="15"/>
    </row>
    <row r="50" spans="1:9" x14ac:dyDescent="0.25">
      <c r="A50" s="8">
        <v>49</v>
      </c>
      <c r="B50" s="19" t="s">
        <v>77</v>
      </c>
      <c r="C50" s="19" t="s">
        <v>9</v>
      </c>
      <c r="D50" s="10"/>
      <c r="E50" s="11">
        <v>1300</v>
      </c>
      <c r="F50" s="12">
        <v>280</v>
      </c>
      <c r="G50" s="16">
        <v>0</v>
      </c>
      <c r="H50" s="17">
        <v>0</v>
      </c>
      <c r="I50" s="15"/>
    </row>
    <row r="51" spans="1:9" x14ac:dyDescent="0.25">
      <c r="A51" s="8">
        <v>50</v>
      </c>
      <c r="B51" s="19" t="s">
        <v>78</v>
      </c>
      <c r="C51" s="19" t="s">
        <v>9</v>
      </c>
      <c r="D51" s="10" t="s">
        <v>79</v>
      </c>
      <c r="E51" s="11">
        <v>2500</v>
      </c>
      <c r="F51" s="12">
        <v>5220</v>
      </c>
      <c r="G51" s="13">
        <v>3889</v>
      </c>
      <c r="H51" s="14">
        <v>9722500</v>
      </c>
      <c r="I51" s="15" t="s">
        <v>11</v>
      </c>
    </row>
    <row r="52" spans="1:9" ht="30" x14ac:dyDescent="0.25">
      <c r="A52" s="8">
        <v>51</v>
      </c>
      <c r="B52" s="19" t="s">
        <v>80</v>
      </c>
      <c r="C52" s="19" t="s">
        <v>9</v>
      </c>
      <c r="D52" s="10" t="s">
        <v>81</v>
      </c>
      <c r="E52" s="11">
        <v>10</v>
      </c>
      <c r="F52" s="12">
        <v>1027650</v>
      </c>
      <c r="G52" s="13">
        <v>1021277</v>
      </c>
      <c r="H52" s="14">
        <v>10212770</v>
      </c>
      <c r="I52" s="18"/>
    </row>
    <row r="53" spans="1:9" x14ac:dyDescent="0.25">
      <c r="A53" s="8">
        <v>52</v>
      </c>
      <c r="B53" s="19" t="s">
        <v>82</v>
      </c>
      <c r="C53" s="19" t="s">
        <v>9</v>
      </c>
      <c r="D53" s="10" t="s">
        <v>83</v>
      </c>
      <c r="E53" s="11">
        <v>5</v>
      </c>
      <c r="F53" s="12">
        <v>1000840</v>
      </c>
      <c r="G53" s="13">
        <v>996564</v>
      </c>
      <c r="H53" s="14">
        <v>4982820</v>
      </c>
      <c r="I53" s="18"/>
    </row>
    <row r="54" spans="1:9" x14ac:dyDescent="0.25">
      <c r="A54" s="8">
        <v>53</v>
      </c>
      <c r="B54" s="19" t="s">
        <v>84</v>
      </c>
      <c r="C54" s="19" t="s">
        <v>9</v>
      </c>
      <c r="D54" s="10" t="s">
        <v>10</v>
      </c>
      <c r="E54" s="11">
        <v>2700</v>
      </c>
      <c r="F54" s="12">
        <v>575</v>
      </c>
      <c r="G54" s="13">
        <v>564</v>
      </c>
      <c r="H54" s="14">
        <v>1522800</v>
      </c>
      <c r="I54" s="15" t="s">
        <v>11</v>
      </c>
    </row>
    <row r="55" spans="1:9" x14ac:dyDescent="0.25">
      <c r="A55" s="8">
        <v>54</v>
      </c>
      <c r="B55" s="19" t="s">
        <v>85</v>
      </c>
      <c r="C55" s="19" t="s">
        <v>9</v>
      </c>
      <c r="D55" s="10"/>
      <c r="E55" s="11">
        <v>15</v>
      </c>
      <c r="F55" s="12">
        <v>141739</v>
      </c>
      <c r="G55" s="16">
        <v>0</v>
      </c>
      <c r="H55" s="17">
        <v>0</v>
      </c>
      <c r="I55" s="18"/>
    </row>
    <row r="56" spans="1:9" ht="45" x14ac:dyDescent="0.25">
      <c r="A56" s="8">
        <v>55</v>
      </c>
      <c r="B56" s="19" t="s">
        <v>86</v>
      </c>
      <c r="C56" s="19" t="s">
        <v>9</v>
      </c>
      <c r="D56" s="10"/>
      <c r="E56" s="11">
        <v>7</v>
      </c>
      <c r="F56" s="12">
        <v>695071</v>
      </c>
      <c r="G56" s="16">
        <v>0</v>
      </c>
      <c r="H56" s="17">
        <v>0</v>
      </c>
      <c r="I56" s="18"/>
    </row>
    <row r="57" spans="1:9" ht="45" x14ac:dyDescent="0.25">
      <c r="A57" s="8">
        <v>56</v>
      </c>
      <c r="B57" s="20" t="s">
        <v>87</v>
      </c>
      <c r="C57" s="19" t="s">
        <v>9</v>
      </c>
      <c r="D57" s="10"/>
      <c r="E57" s="11">
        <v>60</v>
      </c>
      <c r="F57" s="12">
        <v>748538</v>
      </c>
      <c r="G57" s="16">
        <v>0</v>
      </c>
      <c r="H57" s="17">
        <v>0</v>
      </c>
      <c r="I57" s="15"/>
    </row>
    <row r="58" spans="1:9" ht="30" x14ac:dyDescent="0.25">
      <c r="A58" s="8">
        <v>57</v>
      </c>
      <c r="B58" s="19" t="s">
        <v>88</v>
      </c>
      <c r="C58" s="19" t="s">
        <v>9</v>
      </c>
      <c r="D58" s="10"/>
      <c r="E58" s="11">
        <v>60</v>
      </c>
      <c r="F58" s="12">
        <v>176500</v>
      </c>
      <c r="G58" s="16">
        <v>0</v>
      </c>
      <c r="H58" s="17">
        <v>0</v>
      </c>
      <c r="I58" s="15"/>
    </row>
    <row r="59" spans="1:9" x14ac:dyDescent="0.25">
      <c r="A59" s="8">
        <v>58</v>
      </c>
      <c r="B59" s="19" t="s">
        <v>89</v>
      </c>
      <c r="C59" s="19" t="s">
        <v>9</v>
      </c>
      <c r="D59" s="10"/>
      <c r="E59" s="11">
        <v>2700</v>
      </c>
      <c r="F59" s="12">
        <v>160</v>
      </c>
      <c r="G59" s="16">
        <v>0</v>
      </c>
      <c r="H59" s="17">
        <v>0</v>
      </c>
      <c r="I59" s="15"/>
    </row>
    <row r="60" spans="1:9" ht="30" x14ac:dyDescent="0.25">
      <c r="A60" s="8">
        <v>59</v>
      </c>
      <c r="B60" s="19" t="s">
        <v>90</v>
      </c>
      <c r="C60" s="19" t="s">
        <v>9</v>
      </c>
      <c r="D60" s="10" t="s">
        <v>32</v>
      </c>
      <c r="E60" s="11">
        <v>150</v>
      </c>
      <c r="F60" s="12">
        <v>3874</v>
      </c>
      <c r="G60" s="13">
        <v>3769</v>
      </c>
      <c r="H60" s="14">
        <v>565350</v>
      </c>
      <c r="I60" s="15" t="s">
        <v>11</v>
      </c>
    </row>
    <row r="61" spans="1:9" x14ac:dyDescent="0.25">
      <c r="A61" s="8">
        <v>60</v>
      </c>
      <c r="B61" s="19" t="s">
        <v>91</v>
      </c>
      <c r="C61" s="19" t="s">
        <v>9</v>
      </c>
      <c r="D61" s="10" t="s">
        <v>92</v>
      </c>
      <c r="E61" s="11">
        <v>2220</v>
      </c>
      <c r="F61" s="12">
        <v>2183</v>
      </c>
      <c r="G61" s="13">
        <v>2181</v>
      </c>
      <c r="H61" s="14">
        <v>4841820</v>
      </c>
      <c r="I61" s="18"/>
    </row>
    <row r="62" spans="1:9" ht="30" x14ac:dyDescent="0.25">
      <c r="A62" s="8">
        <v>61</v>
      </c>
      <c r="B62" s="20" t="s">
        <v>93</v>
      </c>
      <c r="C62" s="19" t="s">
        <v>9</v>
      </c>
      <c r="D62" s="10"/>
      <c r="E62" s="11">
        <v>216</v>
      </c>
      <c r="F62" s="12">
        <v>9310</v>
      </c>
      <c r="G62" s="16">
        <v>0</v>
      </c>
      <c r="H62" s="17">
        <v>0</v>
      </c>
      <c r="I62" s="18"/>
    </row>
    <row r="63" spans="1:9" x14ac:dyDescent="0.25">
      <c r="A63" s="8">
        <v>62</v>
      </c>
      <c r="B63" s="20" t="s">
        <v>94</v>
      </c>
      <c r="C63" s="19" t="s">
        <v>9</v>
      </c>
      <c r="D63" s="10" t="s">
        <v>39</v>
      </c>
      <c r="E63" s="11">
        <v>360</v>
      </c>
      <c r="F63" s="12">
        <v>6031</v>
      </c>
      <c r="G63" s="13">
        <v>5702</v>
      </c>
      <c r="H63" s="14">
        <v>2052720</v>
      </c>
      <c r="I63" s="18"/>
    </row>
    <row r="64" spans="1:9" x14ac:dyDescent="0.25">
      <c r="A64" s="8">
        <v>63</v>
      </c>
      <c r="B64" s="19" t="s">
        <v>95</v>
      </c>
      <c r="C64" s="19" t="s">
        <v>9</v>
      </c>
      <c r="D64" s="10" t="s">
        <v>39</v>
      </c>
      <c r="E64" s="11">
        <v>360</v>
      </c>
      <c r="F64" s="12">
        <v>6444</v>
      </c>
      <c r="G64" s="13">
        <v>6132</v>
      </c>
      <c r="H64" s="14">
        <v>2207520</v>
      </c>
      <c r="I64" s="18"/>
    </row>
    <row r="65" spans="1:9" ht="30" x14ac:dyDescent="0.25">
      <c r="A65" s="8">
        <v>64</v>
      </c>
      <c r="B65" s="19" t="s">
        <v>96</v>
      </c>
      <c r="C65" s="19" t="s">
        <v>9</v>
      </c>
      <c r="D65" s="10"/>
      <c r="E65" s="11">
        <v>90</v>
      </c>
      <c r="F65" s="12">
        <v>62100</v>
      </c>
      <c r="G65" s="16">
        <v>0</v>
      </c>
      <c r="H65" s="17">
        <v>0</v>
      </c>
      <c r="I65" s="15"/>
    </row>
    <row r="66" spans="1:9" ht="45" x14ac:dyDescent="0.25">
      <c r="A66" s="8">
        <v>65</v>
      </c>
      <c r="B66" s="19" t="s">
        <v>97</v>
      </c>
      <c r="C66" s="19" t="s">
        <v>9</v>
      </c>
      <c r="D66" s="10" t="s">
        <v>49</v>
      </c>
      <c r="E66" s="11">
        <v>20</v>
      </c>
      <c r="F66" s="12">
        <v>74308</v>
      </c>
      <c r="G66" s="16">
        <v>74000</v>
      </c>
      <c r="H66" s="17">
        <v>1480000</v>
      </c>
      <c r="I66" s="15" t="s">
        <v>11</v>
      </c>
    </row>
    <row r="67" spans="1:9" ht="30" x14ac:dyDescent="0.25">
      <c r="A67" s="8">
        <v>66</v>
      </c>
      <c r="B67" s="19" t="s">
        <v>98</v>
      </c>
      <c r="C67" s="19" t="s">
        <v>9</v>
      </c>
      <c r="D67" s="10"/>
      <c r="E67" s="11">
        <v>5</v>
      </c>
      <c r="F67" s="12">
        <v>87640</v>
      </c>
      <c r="G67" s="16">
        <v>0</v>
      </c>
      <c r="H67" s="17">
        <v>0</v>
      </c>
      <c r="I67" s="15"/>
    </row>
    <row r="68" spans="1:9" x14ac:dyDescent="0.25">
      <c r="A68" s="8">
        <v>67</v>
      </c>
      <c r="B68" s="19" t="s">
        <v>99</v>
      </c>
      <c r="C68" s="19" t="s">
        <v>9</v>
      </c>
      <c r="D68" s="10" t="s">
        <v>100</v>
      </c>
      <c r="E68" s="11">
        <v>10</v>
      </c>
      <c r="F68" s="12">
        <v>95200</v>
      </c>
      <c r="G68" s="16">
        <v>81089</v>
      </c>
      <c r="H68" s="17">
        <v>810890</v>
      </c>
      <c r="I68" s="18"/>
    </row>
    <row r="69" spans="1:9" x14ac:dyDescent="0.25">
      <c r="A69" s="8">
        <v>68</v>
      </c>
      <c r="B69" s="19" t="s">
        <v>101</v>
      </c>
      <c r="C69" s="19" t="s">
        <v>9</v>
      </c>
      <c r="D69" s="10" t="s">
        <v>100</v>
      </c>
      <c r="E69" s="11">
        <v>10</v>
      </c>
      <c r="F69" s="12">
        <v>95200</v>
      </c>
      <c r="G69" s="16">
        <v>81089</v>
      </c>
      <c r="H69" s="17">
        <v>810890</v>
      </c>
      <c r="I69" s="18"/>
    </row>
    <row r="70" spans="1:9" x14ac:dyDescent="0.25">
      <c r="A70" s="8">
        <v>69</v>
      </c>
      <c r="B70" s="19" t="s">
        <v>102</v>
      </c>
      <c r="C70" s="19" t="s">
        <v>9</v>
      </c>
      <c r="D70" s="10" t="s">
        <v>103</v>
      </c>
      <c r="E70" s="11">
        <v>25</v>
      </c>
      <c r="F70" s="12">
        <v>170213</v>
      </c>
      <c r="G70" s="13">
        <v>169796</v>
      </c>
      <c r="H70" s="14">
        <v>4244900</v>
      </c>
      <c r="I70" s="15" t="s">
        <v>11</v>
      </c>
    </row>
    <row r="71" spans="1:9" x14ac:dyDescent="0.25">
      <c r="A71" s="8">
        <v>70</v>
      </c>
      <c r="B71" s="19" t="s">
        <v>104</v>
      </c>
      <c r="C71" s="19" t="s">
        <v>9</v>
      </c>
      <c r="D71" s="10" t="s">
        <v>49</v>
      </c>
      <c r="E71" s="11">
        <v>1000</v>
      </c>
      <c r="F71" s="12">
        <v>871</v>
      </c>
      <c r="G71" s="13">
        <v>857</v>
      </c>
      <c r="H71" s="14">
        <v>857000</v>
      </c>
      <c r="I71" s="18"/>
    </row>
    <row r="72" spans="1:9" x14ac:dyDescent="0.25">
      <c r="A72" s="8">
        <v>71</v>
      </c>
      <c r="B72" s="19" t="s">
        <v>105</v>
      </c>
      <c r="C72" s="19" t="s">
        <v>9</v>
      </c>
      <c r="D72" s="10" t="s">
        <v>106</v>
      </c>
      <c r="E72" s="11">
        <v>150</v>
      </c>
      <c r="F72" s="12">
        <v>2362</v>
      </c>
      <c r="G72" s="13">
        <v>2328</v>
      </c>
      <c r="H72" s="14">
        <v>349200</v>
      </c>
      <c r="I72" s="18"/>
    </row>
    <row r="73" spans="1:9" x14ac:dyDescent="0.25">
      <c r="A73" s="8">
        <v>72</v>
      </c>
      <c r="B73" s="19" t="s">
        <v>107</v>
      </c>
      <c r="C73" s="19" t="s">
        <v>9</v>
      </c>
      <c r="D73" s="10" t="s">
        <v>73</v>
      </c>
      <c r="E73" s="11">
        <v>300</v>
      </c>
      <c r="F73" s="12">
        <v>2384</v>
      </c>
      <c r="G73" s="13">
        <v>2375</v>
      </c>
      <c r="H73" s="14">
        <v>712500</v>
      </c>
      <c r="I73" s="15" t="s">
        <v>11</v>
      </c>
    </row>
    <row r="74" spans="1:9" x14ac:dyDescent="0.25">
      <c r="A74" s="8">
        <v>73</v>
      </c>
      <c r="B74" s="19" t="s">
        <v>108</v>
      </c>
      <c r="C74" s="19" t="s">
        <v>9</v>
      </c>
      <c r="D74" s="10" t="s">
        <v>106</v>
      </c>
      <c r="E74" s="11">
        <v>150</v>
      </c>
      <c r="F74" s="12">
        <v>2349</v>
      </c>
      <c r="G74" s="13">
        <v>2348</v>
      </c>
      <c r="H74" s="14">
        <v>352200</v>
      </c>
      <c r="I74" s="18"/>
    </row>
    <row r="75" spans="1:9" x14ac:dyDescent="0.25">
      <c r="A75" s="8">
        <v>74</v>
      </c>
      <c r="B75" s="19" t="s">
        <v>109</v>
      </c>
      <c r="C75" s="19" t="s">
        <v>9</v>
      </c>
      <c r="D75" s="10" t="s">
        <v>10</v>
      </c>
      <c r="E75" s="11">
        <v>10</v>
      </c>
      <c r="F75" s="12">
        <v>3077</v>
      </c>
      <c r="G75" s="13">
        <v>2963</v>
      </c>
      <c r="H75" s="14">
        <v>29630</v>
      </c>
      <c r="I75" s="18"/>
    </row>
    <row r="76" spans="1:9" x14ac:dyDescent="0.25">
      <c r="A76" s="8">
        <v>75</v>
      </c>
      <c r="B76" s="19" t="s">
        <v>110</v>
      </c>
      <c r="C76" s="19" t="s">
        <v>9</v>
      </c>
      <c r="D76" s="10" t="s">
        <v>111</v>
      </c>
      <c r="E76" s="11">
        <v>50</v>
      </c>
      <c r="F76" s="12">
        <v>1110</v>
      </c>
      <c r="G76" s="13">
        <v>991</v>
      </c>
      <c r="H76" s="14">
        <v>49550</v>
      </c>
      <c r="I76" s="18"/>
    </row>
    <row r="77" spans="1:9" x14ac:dyDescent="0.25">
      <c r="A77" s="8">
        <v>76</v>
      </c>
      <c r="B77" s="19" t="s">
        <v>112</v>
      </c>
      <c r="C77" s="19" t="s">
        <v>9</v>
      </c>
      <c r="D77" s="10" t="s">
        <v>113</v>
      </c>
      <c r="E77" s="11">
        <v>150</v>
      </c>
      <c r="F77" s="12">
        <v>436</v>
      </c>
      <c r="G77" s="13">
        <v>436</v>
      </c>
      <c r="H77" s="14">
        <v>65400</v>
      </c>
      <c r="I77" s="18"/>
    </row>
    <row r="78" spans="1:9" x14ac:dyDescent="0.25">
      <c r="A78" s="8">
        <v>77</v>
      </c>
      <c r="B78" s="19" t="s">
        <v>114</v>
      </c>
      <c r="C78" s="19" t="s">
        <v>9</v>
      </c>
      <c r="D78" s="10" t="s">
        <v>16</v>
      </c>
      <c r="E78" s="11">
        <v>1500</v>
      </c>
      <c r="F78" s="12">
        <v>463</v>
      </c>
      <c r="G78" s="13">
        <v>460</v>
      </c>
      <c r="H78" s="14">
        <v>690000</v>
      </c>
      <c r="I78" s="18"/>
    </row>
    <row r="79" spans="1:9" x14ac:dyDescent="0.25">
      <c r="A79" s="8">
        <v>78</v>
      </c>
      <c r="B79" s="19" t="s">
        <v>115</v>
      </c>
      <c r="C79" s="19" t="s">
        <v>9</v>
      </c>
      <c r="D79" s="10" t="s">
        <v>10</v>
      </c>
      <c r="E79" s="11">
        <v>50</v>
      </c>
      <c r="F79" s="12">
        <v>517</v>
      </c>
      <c r="G79" s="13">
        <v>500</v>
      </c>
      <c r="H79" s="14">
        <v>25000</v>
      </c>
      <c r="I79" s="18"/>
    </row>
    <row r="80" spans="1:9" x14ac:dyDescent="0.25">
      <c r="A80" s="8">
        <v>79</v>
      </c>
      <c r="B80" s="19" t="s">
        <v>116</v>
      </c>
      <c r="C80" s="19" t="s">
        <v>9</v>
      </c>
      <c r="D80" s="10" t="s">
        <v>113</v>
      </c>
      <c r="E80" s="11">
        <v>300</v>
      </c>
      <c r="F80" s="12">
        <v>393</v>
      </c>
      <c r="G80" s="13">
        <v>391</v>
      </c>
      <c r="H80" s="14">
        <v>117300</v>
      </c>
      <c r="I80" s="18"/>
    </row>
    <row r="81" spans="1:9" x14ac:dyDescent="0.25">
      <c r="A81" s="8">
        <v>80</v>
      </c>
      <c r="B81" s="19" t="s">
        <v>117</v>
      </c>
      <c r="C81" s="19" t="s">
        <v>9</v>
      </c>
      <c r="D81" s="10" t="s">
        <v>16</v>
      </c>
      <c r="E81" s="11">
        <v>30</v>
      </c>
      <c r="F81" s="12">
        <v>436</v>
      </c>
      <c r="G81" s="13">
        <v>431</v>
      </c>
      <c r="H81" s="14">
        <v>12930</v>
      </c>
      <c r="I81" s="18"/>
    </row>
    <row r="82" spans="1:9" x14ac:dyDescent="0.25">
      <c r="A82" s="8">
        <v>81</v>
      </c>
      <c r="B82" s="19" t="s">
        <v>118</v>
      </c>
      <c r="C82" s="19" t="s">
        <v>9</v>
      </c>
      <c r="D82" s="10" t="s">
        <v>27</v>
      </c>
      <c r="E82" s="11">
        <v>50</v>
      </c>
      <c r="F82" s="12">
        <v>11060</v>
      </c>
      <c r="G82" s="13">
        <v>11039</v>
      </c>
      <c r="H82" s="14">
        <v>551950</v>
      </c>
      <c r="I82" s="15" t="s">
        <v>11</v>
      </c>
    </row>
    <row r="83" spans="1:9" x14ac:dyDescent="0.25">
      <c r="A83" s="8">
        <v>82</v>
      </c>
      <c r="B83" s="20" t="s">
        <v>119</v>
      </c>
      <c r="C83" s="19" t="s">
        <v>9</v>
      </c>
      <c r="D83" s="10"/>
      <c r="E83" s="11">
        <v>500</v>
      </c>
      <c r="F83" s="12">
        <v>1736</v>
      </c>
      <c r="G83" s="16">
        <v>0</v>
      </c>
      <c r="H83" s="17">
        <v>0</v>
      </c>
      <c r="I83" s="18"/>
    </row>
    <row r="84" spans="1:9" ht="30" x14ac:dyDescent="0.25">
      <c r="A84" s="8">
        <v>83</v>
      </c>
      <c r="B84" s="19" t="s">
        <v>120</v>
      </c>
      <c r="C84" s="19" t="s">
        <v>9</v>
      </c>
      <c r="D84" s="10"/>
      <c r="E84" s="11">
        <v>2200</v>
      </c>
      <c r="F84" s="12">
        <v>4072</v>
      </c>
      <c r="G84" s="16">
        <v>0</v>
      </c>
      <c r="H84" s="17">
        <v>0</v>
      </c>
      <c r="I84" s="18"/>
    </row>
    <row r="85" spans="1:9" x14ac:dyDescent="0.25">
      <c r="A85" s="8">
        <v>84</v>
      </c>
      <c r="B85" s="19" t="s">
        <v>121</v>
      </c>
      <c r="C85" s="19" t="s">
        <v>9</v>
      </c>
      <c r="D85" s="10"/>
      <c r="E85" s="11">
        <v>400</v>
      </c>
      <c r="F85" s="12">
        <v>691</v>
      </c>
      <c r="G85" s="16">
        <v>0</v>
      </c>
      <c r="H85" s="17">
        <v>0</v>
      </c>
      <c r="I85" s="18"/>
    </row>
    <row r="86" spans="1:9" x14ac:dyDescent="0.25">
      <c r="A86" s="8">
        <v>85</v>
      </c>
      <c r="B86" s="19" t="s">
        <v>122</v>
      </c>
      <c r="C86" s="19" t="s">
        <v>9</v>
      </c>
      <c r="D86" s="10"/>
      <c r="E86" s="11">
        <v>300</v>
      </c>
      <c r="F86" s="12">
        <v>3600</v>
      </c>
      <c r="G86" s="16">
        <v>0</v>
      </c>
      <c r="H86" s="17">
        <v>0</v>
      </c>
      <c r="I86" s="15"/>
    </row>
    <row r="87" spans="1:9" x14ac:dyDescent="0.25">
      <c r="A87" s="8">
        <v>86</v>
      </c>
      <c r="B87" s="19" t="s">
        <v>123</v>
      </c>
      <c r="C87" s="19" t="s">
        <v>9</v>
      </c>
      <c r="D87" s="10"/>
      <c r="E87" s="11">
        <v>50</v>
      </c>
      <c r="F87" s="12">
        <v>1609</v>
      </c>
      <c r="G87" s="16">
        <v>0</v>
      </c>
      <c r="H87" s="17">
        <v>0</v>
      </c>
      <c r="I87" s="18"/>
    </row>
    <row r="88" spans="1:9" x14ac:dyDescent="0.25">
      <c r="A88" s="8">
        <v>87</v>
      </c>
      <c r="B88" s="19" t="s">
        <v>124</v>
      </c>
      <c r="C88" s="19" t="s">
        <v>9</v>
      </c>
      <c r="D88" s="10" t="s">
        <v>49</v>
      </c>
      <c r="E88" s="11">
        <v>300</v>
      </c>
      <c r="F88" s="12">
        <v>6785</v>
      </c>
      <c r="G88" s="13">
        <v>5455</v>
      </c>
      <c r="H88" s="14">
        <v>1636500</v>
      </c>
      <c r="I88" s="15" t="s">
        <v>11</v>
      </c>
    </row>
    <row r="89" spans="1:9" x14ac:dyDescent="0.25">
      <c r="A89" s="8">
        <v>88</v>
      </c>
      <c r="B89" s="19" t="s">
        <v>125</v>
      </c>
      <c r="C89" s="19" t="s">
        <v>9</v>
      </c>
      <c r="D89" s="10"/>
      <c r="E89" s="11">
        <v>350</v>
      </c>
      <c r="F89" s="12">
        <v>61000</v>
      </c>
      <c r="G89" s="16">
        <v>0</v>
      </c>
      <c r="H89" s="17">
        <v>0</v>
      </c>
      <c r="I89" s="18"/>
    </row>
    <row r="90" spans="1:9" x14ac:dyDescent="0.25">
      <c r="A90" s="8">
        <v>89</v>
      </c>
      <c r="B90" s="19" t="s">
        <v>126</v>
      </c>
      <c r="C90" s="19" t="s">
        <v>9</v>
      </c>
      <c r="D90" s="10" t="s">
        <v>10</v>
      </c>
      <c r="E90" s="11">
        <v>150</v>
      </c>
      <c r="F90" s="12">
        <v>2564</v>
      </c>
      <c r="G90" s="13">
        <v>2548</v>
      </c>
      <c r="H90" s="14">
        <v>382200</v>
      </c>
      <c r="I90" s="15" t="s">
        <v>11</v>
      </c>
    </row>
    <row r="91" spans="1:9" x14ac:dyDescent="0.25">
      <c r="A91" s="8">
        <v>90</v>
      </c>
      <c r="B91" s="19" t="s">
        <v>127</v>
      </c>
      <c r="C91" s="19" t="s">
        <v>9</v>
      </c>
      <c r="D91" s="10" t="s">
        <v>10</v>
      </c>
      <c r="E91" s="11">
        <v>50</v>
      </c>
      <c r="F91" s="12">
        <v>2564</v>
      </c>
      <c r="G91" s="13">
        <v>2532</v>
      </c>
      <c r="H91" s="14">
        <v>126600</v>
      </c>
      <c r="I91" s="15" t="s">
        <v>11</v>
      </c>
    </row>
    <row r="92" spans="1:9" x14ac:dyDescent="0.25">
      <c r="A92" s="8">
        <v>91</v>
      </c>
      <c r="B92" s="19" t="s">
        <v>128</v>
      </c>
      <c r="C92" s="19" t="s">
        <v>9</v>
      </c>
      <c r="D92" s="10"/>
      <c r="E92" s="11">
        <v>240</v>
      </c>
      <c r="F92" s="12">
        <v>1340</v>
      </c>
      <c r="G92" s="16">
        <v>0</v>
      </c>
      <c r="H92" s="17">
        <v>0</v>
      </c>
      <c r="I92" s="18"/>
    </row>
    <row r="93" spans="1:9" x14ac:dyDescent="0.25">
      <c r="A93" s="8">
        <v>92</v>
      </c>
      <c r="B93" s="19" t="s">
        <v>129</v>
      </c>
      <c r="C93" s="19" t="s">
        <v>9</v>
      </c>
      <c r="D93" s="10" t="s">
        <v>130</v>
      </c>
      <c r="E93" s="11">
        <v>96</v>
      </c>
      <c r="F93" s="12">
        <v>1626</v>
      </c>
      <c r="G93" s="13">
        <v>1590</v>
      </c>
      <c r="H93" s="14">
        <v>152640</v>
      </c>
      <c r="I93" s="18"/>
    </row>
    <row r="94" spans="1:9" ht="30" x14ac:dyDescent="0.25">
      <c r="A94" s="8">
        <v>93</v>
      </c>
      <c r="B94" s="20" t="s">
        <v>131</v>
      </c>
      <c r="C94" s="19" t="s">
        <v>132</v>
      </c>
      <c r="D94" s="10"/>
      <c r="E94" s="11">
        <v>4</v>
      </c>
      <c r="F94" s="12">
        <v>1314300</v>
      </c>
      <c r="G94" s="16">
        <v>0</v>
      </c>
      <c r="H94" s="17">
        <v>0</v>
      </c>
      <c r="I94" s="18"/>
    </row>
    <row r="95" spans="1:9" ht="30" x14ac:dyDescent="0.25">
      <c r="A95" s="8">
        <v>94</v>
      </c>
      <c r="B95" s="19" t="s">
        <v>133</v>
      </c>
      <c r="C95" s="19" t="s">
        <v>134</v>
      </c>
      <c r="D95" s="10"/>
      <c r="E95" s="11">
        <v>100</v>
      </c>
      <c r="F95" s="12">
        <v>8973</v>
      </c>
      <c r="G95" s="16">
        <v>0</v>
      </c>
      <c r="H95" s="17">
        <v>0</v>
      </c>
      <c r="I95" s="15"/>
    </row>
    <row r="96" spans="1:9" ht="30" x14ac:dyDescent="0.25">
      <c r="A96" s="8">
        <v>95</v>
      </c>
      <c r="B96" s="19" t="s">
        <v>135</v>
      </c>
      <c r="C96" s="19" t="s">
        <v>134</v>
      </c>
      <c r="D96" s="10"/>
      <c r="E96" s="11">
        <v>150</v>
      </c>
      <c r="F96" s="12">
        <v>8973</v>
      </c>
      <c r="G96" s="16">
        <v>0</v>
      </c>
      <c r="H96" s="17">
        <v>0</v>
      </c>
      <c r="I96" s="18"/>
    </row>
    <row r="97" spans="1:9" x14ac:dyDescent="0.25">
      <c r="A97" s="8">
        <v>96</v>
      </c>
      <c r="B97" s="19" t="s">
        <v>136</v>
      </c>
      <c r="C97" s="19" t="s">
        <v>137</v>
      </c>
      <c r="D97" s="10"/>
      <c r="E97" s="11">
        <v>3</v>
      </c>
      <c r="F97" s="12">
        <v>310590</v>
      </c>
      <c r="G97" s="16">
        <v>0</v>
      </c>
      <c r="H97" s="17">
        <v>0</v>
      </c>
      <c r="I97" s="18"/>
    </row>
    <row r="98" spans="1:9" x14ac:dyDescent="0.25">
      <c r="A98" s="8">
        <v>97</v>
      </c>
      <c r="B98" s="19" t="s">
        <v>138</v>
      </c>
      <c r="C98" s="19" t="s">
        <v>139</v>
      </c>
      <c r="D98" s="10"/>
      <c r="E98" s="11">
        <v>100</v>
      </c>
      <c r="F98" s="12">
        <v>11064</v>
      </c>
      <c r="G98" s="16">
        <v>0</v>
      </c>
      <c r="H98" s="17">
        <v>0</v>
      </c>
      <c r="I98" s="18"/>
    </row>
    <row r="99" spans="1:9" x14ac:dyDescent="0.25">
      <c r="A99" s="8">
        <v>98</v>
      </c>
      <c r="B99" s="19" t="s">
        <v>140</v>
      </c>
      <c r="C99" s="19" t="s">
        <v>141</v>
      </c>
      <c r="D99" s="10" t="s">
        <v>142</v>
      </c>
      <c r="E99" s="11">
        <v>100</v>
      </c>
      <c r="F99" s="12">
        <v>82257</v>
      </c>
      <c r="G99" s="13">
        <v>70062</v>
      </c>
      <c r="H99" s="14">
        <v>7006200</v>
      </c>
      <c r="I99" s="18"/>
    </row>
    <row r="100" spans="1:9" ht="30" x14ac:dyDescent="0.25">
      <c r="A100" s="8">
        <v>99</v>
      </c>
      <c r="B100" s="20" t="s">
        <v>143</v>
      </c>
      <c r="C100" s="19" t="s">
        <v>144</v>
      </c>
      <c r="D100" s="10" t="s">
        <v>145</v>
      </c>
      <c r="E100" s="11">
        <v>40</v>
      </c>
      <c r="F100" s="12">
        <v>38556</v>
      </c>
      <c r="G100" s="13">
        <v>27963</v>
      </c>
      <c r="H100" s="14">
        <v>1118520</v>
      </c>
      <c r="I100" s="18"/>
    </row>
    <row r="101" spans="1:9" x14ac:dyDescent="0.25">
      <c r="A101" s="8">
        <v>100</v>
      </c>
      <c r="B101" s="19" t="s">
        <v>146</v>
      </c>
      <c r="C101" s="19" t="s">
        <v>139</v>
      </c>
      <c r="D101" s="10" t="s">
        <v>16</v>
      </c>
      <c r="E101" s="11">
        <v>200</v>
      </c>
      <c r="F101" s="12">
        <v>56740</v>
      </c>
      <c r="G101" s="13">
        <v>45488</v>
      </c>
      <c r="H101" s="14">
        <v>9097600</v>
      </c>
      <c r="I101" s="18"/>
    </row>
    <row r="102" spans="1:9" ht="45" x14ac:dyDescent="0.25">
      <c r="A102" s="8">
        <v>101</v>
      </c>
      <c r="B102" s="19" t="s">
        <v>147</v>
      </c>
      <c r="C102" s="19" t="s">
        <v>148</v>
      </c>
      <c r="D102" s="10" t="s">
        <v>142</v>
      </c>
      <c r="E102" s="11">
        <v>2500</v>
      </c>
      <c r="F102" s="12">
        <v>3031</v>
      </c>
      <c r="G102" s="13">
        <v>3029</v>
      </c>
      <c r="H102" s="14">
        <v>7572500</v>
      </c>
      <c r="I102" s="18"/>
    </row>
    <row r="103" spans="1:9" x14ac:dyDescent="0.25">
      <c r="A103" s="8">
        <v>102</v>
      </c>
      <c r="B103" s="20" t="s">
        <v>149</v>
      </c>
      <c r="C103" s="19" t="s">
        <v>132</v>
      </c>
      <c r="D103" s="10"/>
      <c r="E103" s="11">
        <v>2000</v>
      </c>
      <c r="F103" s="12">
        <v>45000</v>
      </c>
      <c r="G103" s="16">
        <v>0</v>
      </c>
      <c r="H103" s="17">
        <v>0</v>
      </c>
      <c r="I103" s="15"/>
    </row>
    <row r="104" spans="1:9" x14ac:dyDescent="0.25">
      <c r="A104" s="8">
        <v>103</v>
      </c>
      <c r="B104" s="20" t="s">
        <v>150</v>
      </c>
      <c r="C104" s="19" t="s">
        <v>132</v>
      </c>
      <c r="D104" s="10" t="s">
        <v>151</v>
      </c>
      <c r="E104" s="11">
        <v>15000</v>
      </c>
      <c r="F104" s="12">
        <v>1541</v>
      </c>
      <c r="G104" s="13">
        <v>1538</v>
      </c>
      <c r="H104" s="14">
        <v>23070000</v>
      </c>
      <c r="I104" s="15" t="s">
        <v>11</v>
      </c>
    </row>
    <row r="105" spans="1:9" x14ac:dyDescent="0.25">
      <c r="A105" s="8">
        <v>104</v>
      </c>
      <c r="B105" s="19" t="s">
        <v>152</v>
      </c>
      <c r="C105" s="19" t="s">
        <v>153</v>
      </c>
      <c r="D105" s="10" t="s">
        <v>151</v>
      </c>
      <c r="E105" s="11">
        <v>15000</v>
      </c>
      <c r="F105" s="12">
        <v>1541</v>
      </c>
      <c r="G105" s="13">
        <v>1538</v>
      </c>
      <c r="H105" s="14">
        <v>23070000</v>
      </c>
      <c r="I105" s="15" t="s">
        <v>11</v>
      </c>
    </row>
    <row r="106" spans="1:9" x14ac:dyDescent="0.25">
      <c r="A106" s="8">
        <v>105</v>
      </c>
      <c r="B106" s="19" t="s">
        <v>154</v>
      </c>
      <c r="C106" s="19" t="s">
        <v>153</v>
      </c>
      <c r="D106" s="10" t="s">
        <v>151</v>
      </c>
      <c r="E106" s="11">
        <v>10000</v>
      </c>
      <c r="F106" s="12">
        <v>1541</v>
      </c>
      <c r="G106" s="13">
        <v>1538</v>
      </c>
      <c r="H106" s="14">
        <v>15380000</v>
      </c>
      <c r="I106" s="15" t="s">
        <v>11</v>
      </c>
    </row>
    <row r="107" spans="1:9" x14ac:dyDescent="0.25">
      <c r="A107" s="8">
        <v>106</v>
      </c>
      <c r="B107" s="19" t="s">
        <v>155</v>
      </c>
      <c r="C107" s="19" t="s">
        <v>153</v>
      </c>
      <c r="D107" s="10" t="s">
        <v>151</v>
      </c>
      <c r="E107" s="11">
        <v>10000</v>
      </c>
      <c r="F107" s="12">
        <v>1541</v>
      </c>
      <c r="G107" s="13">
        <v>1538</v>
      </c>
      <c r="H107" s="14">
        <v>15380000</v>
      </c>
      <c r="I107" s="15" t="s">
        <v>11</v>
      </c>
    </row>
    <row r="108" spans="1:9" ht="30" x14ac:dyDescent="0.25">
      <c r="A108" s="8">
        <v>107</v>
      </c>
      <c r="B108" s="19" t="s">
        <v>156</v>
      </c>
      <c r="C108" s="19" t="s">
        <v>153</v>
      </c>
      <c r="D108" s="10" t="s">
        <v>32</v>
      </c>
      <c r="E108" s="11">
        <v>250</v>
      </c>
      <c r="F108" s="12">
        <v>3404</v>
      </c>
      <c r="G108" s="13">
        <v>3394</v>
      </c>
      <c r="H108" s="14">
        <v>848500</v>
      </c>
      <c r="I108" s="15" t="s">
        <v>11</v>
      </c>
    </row>
    <row r="109" spans="1:9" x14ac:dyDescent="0.25">
      <c r="A109" s="8">
        <v>108</v>
      </c>
      <c r="B109" s="19" t="s">
        <v>157</v>
      </c>
      <c r="C109" s="19" t="s">
        <v>9</v>
      </c>
      <c r="D109" s="10"/>
      <c r="E109" s="11">
        <v>6</v>
      </c>
      <c r="F109" s="12">
        <v>261433</v>
      </c>
      <c r="G109" s="16">
        <v>0</v>
      </c>
      <c r="H109" s="17">
        <v>0</v>
      </c>
      <c r="I109" s="15"/>
    </row>
    <row r="110" spans="1:9" x14ac:dyDescent="0.25">
      <c r="A110" s="8">
        <v>109</v>
      </c>
      <c r="B110" s="20" t="s">
        <v>158</v>
      </c>
      <c r="C110" s="19" t="s">
        <v>159</v>
      </c>
      <c r="D110" s="10" t="s">
        <v>16</v>
      </c>
      <c r="E110" s="11">
        <v>500</v>
      </c>
      <c r="F110" s="12">
        <v>7257</v>
      </c>
      <c r="G110" s="13">
        <v>7238</v>
      </c>
      <c r="H110" s="14">
        <v>3619000</v>
      </c>
      <c r="I110" s="18"/>
    </row>
    <row r="111" spans="1:9" x14ac:dyDescent="0.25">
      <c r="A111" s="8">
        <v>110</v>
      </c>
      <c r="B111" s="19" t="s">
        <v>160</v>
      </c>
      <c r="C111" s="19" t="s">
        <v>9</v>
      </c>
      <c r="D111" s="10" t="s">
        <v>18</v>
      </c>
      <c r="E111" s="11">
        <v>20</v>
      </c>
      <c r="F111" s="12">
        <v>4387</v>
      </c>
      <c r="G111" s="13">
        <v>4288</v>
      </c>
      <c r="H111" s="14">
        <v>85760</v>
      </c>
      <c r="I111" s="15" t="s">
        <v>11</v>
      </c>
    </row>
    <row r="112" spans="1:9" x14ac:dyDescent="0.25">
      <c r="A112" s="8">
        <v>111</v>
      </c>
      <c r="B112" s="19" t="s">
        <v>161</v>
      </c>
      <c r="C112" s="19" t="s">
        <v>9</v>
      </c>
      <c r="D112" s="10" t="s">
        <v>18</v>
      </c>
      <c r="E112" s="11">
        <v>50</v>
      </c>
      <c r="F112" s="12">
        <v>4387</v>
      </c>
      <c r="G112" s="13">
        <v>4288</v>
      </c>
      <c r="H112" s="14">
        <v>214400</v>
      </c>
      <c r="I112" s="15" t="s">
        <v>11</v>
      </c>
    </row>
    <row r="113" spans="1:9" x14ac:dyDescent="0.25">
      <c r="A113" s="8">
        <v>112</v>
      </c>
      <c r="B113" s="19" t="s">
        <v>162</v>
      </c>
      <c r="C113" s="19" t="s">
        <v>9</v>
      </c>
      <c r="D113" s="10" t="s">
        <v>18</v>
      </c>
      <c r="E113" s="11">
        <v>100</v>
      </c>
      <c r="F113" s="12">
        <v>4908</v>
      </c>
      <c r="G113" s="13">
        <v>4288</v>
      </c>
      <c r="H113" s="14">
        <v>428800</v>
      </c>
      <c r="I113" s="15" t="s">
        <v>11</v>
      </c>
    </row>
    <row r="114" spans="1:9" x14ac:dyDescent="0.25">
      <c r="A114" s="8">
        <v>113</v>
      </c>
      <c r="B114" s="19" t="s">
        <v>163</v>
      </c>
      <c r="C114" s="19" t="s">
        <v>9</v>
      </c>
      <c r="D114" s="10" t="s">
        <v>18</v>
      </c>
      <c r="E114" s="11">
        <v>100</v>
      </c>
      <c r="F114" s="12">
        <v>4908</v>
      </c>
      <c r="G114" s="13">
        <v>4288</v>
      </c>
      <c r="H114" s="14">
        <v>428800</v>
      </c>
      <c r="I114" s="15" t="s">
        <v>11</v>
      </c>
    </row>
    <row r="115" spans="1:9" ht="30" x14ac:dyDescent="0.25">
      <c r="A115" s="8">
        <v>114</v>
      </c>
      <c r="B115" s="19" t="s">
        <v>164</v>
      </c>
      <c r="C115" s="19" t="s">
        <v>9</v>
      </c>
      <c r="D115" s="10"/>
      <c r="E115" s="11">
        <v>60</v>
      </c>
      <c r="F115" s="12">
        <v>72766</v>
      </c>
      <c r="G115" s="16">
        <v>0</v>
      </c>
      <c r="H115" s="17">
        <v>0</v>
      </c>
      <c r="I115" s="15"/>
    </row>
    <row r="116" spans="1:9" ht="30" x14ac:dyDescent="0.25">
      <c r="A116" s="8">
        <v>115</v>
      </c>
      <c r="B116" s="19" t="s">
        <v>165</v>
      </c>
      <c r="C116" s="19" t="s">
        <v>166</v>
      </c>
      <c r="D116" s="10"/>
      <c r="E116" s="11">
        <v>100</v>
      </c>
      <c r="F116" s="12">
        <v>18549</v>
      </c>
      <c r="G116" s="16">
        <v>0</v>
      </c>
      <c r="H116" s="17">
        <v>0</v>
      </c>
      <c r="I116" s="18"/>
    </row>
    <row r="117" spans="1:9" x14ac:dyDescent="0.25">
      <c r="A117" s="8">
        <v>116</v>
      </c>
      <c r="B117" s="20" t="s">
        <v>167</v>
      </c>
      <c r="C117" s="19" t="s">
        <v>168</v>
      </c>
      <c r="D117" s="10"/>
      <c r="E117" s="11">
        <v>100</v>
      </c>
      <c r="F117" s="12">
        <v>49375</v>
      </c>
      <c r="G117" s="16">
        <v>0</v>
      </c>
      <c r="H117" s="17">
        <v>0</v>
      </c>
      <c r="I117" s="18"/>
    </row>
    <row r="118" spans="1:9" x14ac:dyDescent="0.25">
      <c r="A118" s="8">
        <v>117</v>
      </c>
      <c r="B118" s="19" t="s">
        <v>169</v>
      </c>
      <c r="C118" s="19" t="s">
        <v>159</v>
      </c>
      <c r="D118" s="10" t="s">
        <v>170</v>
      </c>
      <c r="E118" s="11">
        <v>100</v>
      </c>
      <c r="F118" s="12">
        <v>63830</v>
      </c>
      <c r="G118" s="13">
        <v>63433</v>
      </c>
      <c r="H118" s="14">
        <v>6343300</v>
      </c>
      <c r="I118" s="15" t="s">
        <v>11</v>
      </c>
    </row>
    <row r="119" spans="1:9" x14ac:dyDescent="0.25">
      <c r="A119" s="8">
        <v>118</v>
      </c>
      <c r="B119" s="19" t="s">
        <v>171</v>
      </c>
      <c r="C119" s="19" t="s">
        <v>159</v>
      </c>
      <c r="D119" s="10"/>
      <c r="E119" s="11">
        <v>500</v>
      </c>
      <c r="F119" s="12">
        <v>8271</v>
      </c>
      <c r="G119" s="16">
        <v>0</v>
      </c>
      <c r="H119" s="17">
        <v>0</v>
      </c>
      <c r="I119" s="15"/>
    </row>
    <row r="120" spans="1:9" x14ac:dyDescent="0.25">
      <c r="A120" s="8">
        <v>119</v>
      </c>
      <c r="B120" s="19" t="s">
        <v>172</v>
      </c>
      <c r="C120" s="19" t="s">
        <v>9</v>
      </c>
      <c r="D120" s="10" t="s">
        <v>173</v>
      </c>
      <c r="E120" s="11">
        <v>500</v>
      </c>
      <c r="F120" s="12">
        <v>8895</v>
      </c>
      <c r="G120" s="16">
        <v>0</v>
      </c>
      <c r="H120" s="17">
        <v>0</v>
      </c>
      <c r="I120" s="18"/>
    </row>
  </sheetData>
  <autoFilter ref="A1:I120" xr:uid="{59E7C690-D88C-43DB-B300-CCB8E7AEC292}"/>
  <pageMargins left="0.70866141732283505" right="0.30694444444444446" top="0.74803149606299202" bottom="0.74803149606299202" header="0.31496062992126" footer="0.31496062992126"/>
  <pageSetup scale="31" fitToHeight="0" orientation="landscape" r:id="rId1"/>
  <headerFooter>
    <oddFooter xml:space="preserve">&amp;C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Matriz</vt:lpstr>
      <vt:lpstr>Intercomercial</vt:lpstr>
      <vt:lpstr>Discolmedica</vt:lpstr>
      <vt:lpstr>Discolmedica!Títulos_a_imprimir</vt:lpstr>
      <vt:lpstr>Matriz!Títulos_a_imprimir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2021-09-24T20:09:09Z</dcterms:modified>
</cp:coreProperties>
</file>