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6645" firstSheet="2" activeTab="2"/>
  </bookViews>
  <sheets>
    <sheet name="INSUMOS" sheetId="1" state="hidden" r:id="rId1"/>
    <sheet name="COPIA" sheetId="4" state="hidden" r:id="rId2"/>
    <sheet name="MEDICAMENTOS" sheetId="2" r:id="rId3"/>
    <sheet name="BOYACA" sheetId="6" state="hidden" r:id="rId4"/>
    <sheet name="FMEJIA" sheetId="7" state="hidden" r:id="rId5"/>
  </sheets>
  <definedNames>
    <definedName name="_xlnm._FilterDatabase" localSheetId="3" hidden="1">BOYACA!$A$1:$H$141</definedName>
    <definedName name="_xlnm._FilterDatabase" localSheetId="4" hidden="1">FMEJIA!$A$1:$J$140</definedName>
    <definedName name="_xlnm._FilterDatabase" localSheetId="2" hidden="1">MEDICAMENTOS!$A$2:$S$142</definedName>
    <definedName name="_xlnm.Print_Titles" localSheetId="3">BOYACA!$1:$1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" l="1"/>
  <c r="F4" i="2" l="1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H98" i="2" s="1"/>
  <c r="G98" i="2"/>
  <c r="F99" i="2"/>
  <c r="G99" i="2"/>
  <c r="F100" i="2"/>
  <c r="H100" i="2" s="1"/>
  <c r="G100" i="2"/>
  <c r="F101" i="2"/>
  <c r="G101" i="2"/>
  <c r="F102" i="2"/>
  <c r="H102" i="2" s="1"/>
  <c r="G102" i="2"/>
  <c r="F103" i="2"/>
  <c r="G103" i="2"/>
  <c r="F104" i="2"/>
  <c r="H104" i="2" s="1"/>
  <c r="G104" i="2"/>
  <c r="F105" i="2"/>
  <c r="G105" i="2"/>
  <c r="F106" i="2"/>
  <c r="H106" i="2" s="1"/>
  <c r="G106" i="2"/>
  <c r="F107" i="2"/>
  <c r="G107" i="2"/>
  <c r="F108" i="2"/>
  <c r="H108" i="2" s="1"/>
  <c r="G108" i="2"/>
  <c r="F109" i="2"/>
  <c r="G109" i="2"/>
  <c r="F110" i="2"/>
  <c r="H110" i="2" s="1"/>
  <c r="G110" i="2"/>
  <c r="F111" i="2"/>
  <c r="G111" i="2"/>
  <c r="F112" i="2"/>
  <c r="H112" i="2" s="1"/>
  <c r="G112" i="2"/>
  <c r="F113" i="2"/>
  <c r="G113" i="2"/>
  <c r="F114" i="2"/>
  <c r="H114" i="2" s="1"/>
  <c r="G114" i="2"/>
  <c r="F115" i="2"/>
  <c r="G115" i="2"/>
  <c r="F116" i="2"/>
  <c r="H116" i="2" s="1"/>
  <c r="G116" i="2"/>
  <c r="F117" i="2"/>
  <c r="G117" i="2"/>
  <c r="F118" i="2"/>
  <c r="H118" i="2" s="1"/>
  <c r="G118" i="2"/>
  <c r="F119" i="2"/>
  <c r="G119" i="2"/>
  <c r="F120" i="2"/>
  <c r="H120" i="2" s="1"/>
  <c r="G120" i="2"/>
  <c r="F121" i="2"/>
  <c r="G121" i="2"/>
  <c r="F122" i="2"/>
  <c r="H122" i="2" s="1"/>
  <c r="G122" i="2"/>
  <c r="F123" i="2"/>
  <c r="G123" i="2"/>
  <c r="F124" i="2"/>
  <c r="H124" i="2" s="1"/>
  <c r="G124" i="2"/>
  <c r="F125" i="2"/>
  <c r="G125" i="2"/>
  <c r="F126" i="2"/>
  <c r="H126" i="2" s="1"/>
  <c r="G126" i="2"/>
  <c r="F127" i="2"/>
  <c r="G127" i="2"/>
  <c r="F128" i="2"/>
  <c r="H128" i="2" s="1"/>
  <c r="G128" i="2"/>
  <c r="F129" i="2"/>
  <c r="G129" i="2"/>
  <c r="F130" i="2"/>
  <c r="H130" i="2" s="1"/>
  <c r="G130" i="2"/>
  <c r="F131" i="2"/>
  <c r="G131" i="2"/>
  <c r="F132" i="2"/>
  <c r="H132" i="2" s="1"/>
  <c r="G132" i="2"/>
  <c r="F133" i="2"/>
  <c r="G133" i="2"/>
  <c r="F134" i="2"/>
  <c r="H134" i="2" s="1"/>
  <c r="G134" i="2"/>
  <c r="F135" i="2"/>
  <c r="G135" i="2"/>
  <c r="F136" i="2"/>
  <c r="H136" i="2" s="1"/>
  <c r="G136" i="2"/>
  <c r="F137" i="2"/>
  <c r="G137" i="2"/>
  <c r="F138" i="2"/>
  <c r="H138" i="2" s="1"/>
  <c r="G138" i="2"/>
  <c r="F139" i="2"/>
  <c r="G139" i="2"/>
  <c r="F140" i="2"/>
  <c r="H140" i="2" s="1"/>
  <c r="G140" i="2"/>
  <c r="F141" i="2"/>
  <c r="G141" i="2"/>
  <c r="F3" i="2"/>
  <c r="H139" i="2" l="1"/>
  <c r="H137" i="2"/>
  <c r="H135" i="2"/>
  <c r="H133" i="2"/>
  <c r="H131" i="2"/>
  <c r="H129" i="2"/>
  <c r="H127" i="2"/>
  <c r="H125" i="2"/>
  <c r="H123" i="2"/>
  <c r="H121" i="2"/>
  <c r="H119" i="2"/>
  <c r="H117" i="2"/>
  <c r="H115" i="2"/>
  <c r="H113" i="2"/>
  <c r="H111" i="2"/>
  <c r="H109" i="2"/>
  <c r="H107" i="2"/>
  <c r="H105" i="2"/>
  <c r="H103" i="2"/>
  <c r="H101" i="2"/>
  <c r="H99" i="2"/>
  <c r="H97" i="2"/>
  <c r="H95" i="2"/>
  <c r="H93" i="2"/>
  <c r="H91" i="2"/>
  <c r="H89" i="2"/>
  <c r="H87" i="2"/>
  <c r="H85" i="2"/>
  <c r="H83" i="2"/>
  <c r="H81" i="2"/>
  <c r="H79" i="2"/>
  <c r="H77" i="2"/>
  <c r="H75" i="2"/>
  <c r="H73" i="2"/>
  <c r="H71" i="2"/>
  <c r="H69" i="2"/>
  <c r="H67" i="2"/>
  <c r="H65" i="2"/>
  <c r="H63" i="2"/>
  <c r="H61" i="2"/>
  <c r="H59" i="2"/>
  <c r="H57" i="2"/>
  <c r="H55" i="2"/>
  <c r="H53" i="2"/>
  <c r="H51" i="2"/>
  <c r="H49" i="2"/>
  <c r="H47" i="2"/>
  <c r="H45" i="2"/>
  <c r="H43" i="2"/>
  <c r="H41" i="2"/>
  <c r="H39" i="2"/>
  <c r="H37" i="2"/>
  <c r="H35" i="2"/>
  <c r="H33" i="2"/>
  <c r="H31" i="2"/>
  <c r="H29" i="2"/>
  <c r="H27" i="2"/>
  <c r="H25" i="2"/>
  <c r="H23" i="2"/>
  <c r="H21" i="2"/>
  <c r="H19" i="2"/>
  <c r="H17" i="2"/>
  <c r="H15" i="2"/>
  <c r="H13" i="2"/>
  <c r="H11" i="2"/>
  <c r="H9" i="2"/>
  <c r="H7" i="2"/>
  <c r="H5" i="2"/>
  <c r="H141" i="2"/>
  <c r="I3" i="2" a="1"/>
  <c r="I3" i="2" s="1"/>
  <c r="H3" i="2"/>
  <c r="H96" i="2"/>
  <c r="H94" i="2"/>
  <c r="H92" i="2"/>
  <c r="H90" i="2"/>
  <c r="H88" i="2"/>
  <c r="H86" i="2"/>
  <c r="H84" i="2"/>
  <c r="H82" i="2"/>
  <c r="H80" i="2"/>
  <c r="H78" i="2"/>
  <c r="H76" i="2"/>
  <c r="H74" i="2"/>
  <c r="H72" i="2"/>
  <c r="H70" i="2"/>
  <c r="H68" i="2"/>
  <c r="H66" i="2"/>
  <c r="H64" i="2"/>
  <c r="H62" i="2"/>
  <c r="H60" i="2"/>
  <c r="H58" i="2"/>
  <c r="H56" i="2"/>
  <c r="H54" i="2"/>
  <c r="H52" i="2"/>
  <c r="H50" i="2"/>
  <c r="H48" i="2"/>
  <c r="H46" i="2"/>
  <c r="H44" i="2"/>
  <c r="H42" i="2"/>
  <c r="H40" i="2"/>
  <c r="H38" i="2"/>
  <c r="H36" i="2"/>
  <c r="H34" i="2"/>
  <c r="H32" i="2"/>
  <c r="H30" i="2"/>
  <c r="H28" i="2"/>
  <c r="H26" i="2"/>
  <c r="H24" i="2"/>
  <c r="H22" i="2"/>
  <c r="H20" i="2"/>
  <c r="H18" i="2"/>
  <c r="H16" i="2"/>
  <c r="H14" i="2"/>
  <c r="H12" i="2"/>
  <c r="H10" i="2"/>
  <c r="H8" i="2"/>
  <c r="H6" i="2"/>
  <c r="H4" i="2"/>
  <c r="J107" i="2" a="1"/>
  <c r="J107" i="2" s="1"/>
  <c r="J99" i="2" a="1"/>
  <c r="J99" i="2" s="1"/>
  <c r="J91" i="2" a="1"/>
  <c r="J91" i="2" s="1"/>
  <c r="J83" i="2" a="1"/>
  <c r="J83" i="2" s="1"/>
  <c r="J75" i="2" a="1"/>
  <c r="J75" i="2" s="1"/>
  <c r="J67" i="2" a="1"/>
  <c r="J67" i="2" s="1"/>
  <c r="J59" i="2" a="1"/>
  <c r="J59" i="2" s="1"/>
  <c r="J51" i="2" a="1"/>
  <c r="J51" i="2" s="1"/>
  <c r="J43" i="2" a="1"/>
  <c r="J43" i="2" s="1"/>
  <c r="J35" i="2" a="1"/>
  <c r="J35" i="2" s="1"/>
  <c r="J27" i="2" a="1"/>
  <c r="J27" i="2" s="1"/>
  <c r="J19" i="2" a="1"/>
  <c r="J19" i="2" s="1"/>
  <c r="J11" i="2" a="1"/>
  <c r="J11" i="2" s="1"/>
  <c r="L3" i="2"/>
  <c r="R3" i="2" s="1"/>
  <c r="L138" i="2"/>
  <c r="R138" i="2" s="1"/>
  <c r="L134" i="2"/>
  <c r="R134" i="2" s="1"/>
  <c r="L126" i="2"/>
  <c r="R126" i="2" s="1"/>
  <c r="L122" i="2"/>
  <c r="R122" i="2" s="1"/>
  <c r="L118" i="2"/>
  <c r="R118" i="2" s="1"/>
  <c r="L98" i="2"/>
  <c r="R98" i="2" s="1"/>
  <c r="L86" i="2"/>
  <c r="R86" i="2" s="1"/>
  <c r="L82" i="2"/>
  <c r="R82" i="2" s="1"/>
  <c r="L78" i="2"/>
  <c r="R78" i="2" s="1"/>
  <c r="L74" i="2"/>
  <c r="R74" i="2" s="1"/>
  <c r="L64" i="2"/>
  <c r="R64" i="2" s="1"/>
  <c r="L60" i="2"/>
  <c r="R60" i="2" s="1"/>
  <c r="L56" i="2"/>
  <c r="R56" i="2" s="1"/>
  <c r="L52" i="2"/>
  <c r="R52" i="2" s="1"/>
  <c r="L36" i="2"/>
  <c r="R36" i="2" s="1"/>
  <c r="L32" i="2"/>
  <c r="R32" i="2" s="1"/>
  <c r="L28" i="2"/>
  <c r="R28" i="2" s="1"/>
  <c r="L26" i="2"/>
  <c r="R26" i="2" s="1"/>
  <c r="L24" i="2"/>
  <c r="R24" i="2" s="1"/>
  <c r="L20" i="2"/>
  <c r="R20" i="2" s="1"/>
  <c r="J138" i="2" a="1"/>
  <c r="J138" i="2" s="1"/>
  <c r="J130" i="2" a="1"/>
  <c r="J130" i="2" s="1"/>
  <c r="J122" i="2" a="1"/>
  <c r="J122" i="2" s="1"/>
  <c r="J118" i="2" a="1"/>
  <c r="J118" i="2" s="1"/>
  <c r="J114" i="2" a="1"/>
  <c r="J114" i="2" s="1"/>
  <c r="J110" i="2" a="1"/>
  <c r="J110" i="2" s="1"/>
  <c r="J106" i="2" a="1"/>
  <c r="J106" i="2" s="1"/>
  <c r="J102" i="2" a="1"/>
  <c r="J102" i="2" s="1"/>
  <c r="J98" i="2" a="1"/>
  <c r="J98" i="2" s="1"/>
  <c r="J94" i="2" a="1"/>
  <c r="J94" i="2" s="1"/>
  <c r="J90" i="2" a="1"/>
  <c r="J90" i="2" s="1"/>
  <c r="J86" i="2" a="1"/>
  <c r="J86" i="2" s="1"/>
  <c r="J82" i="2" a="1"/>
  <c r="J82" i="2" s="1"/>
  <c r="J78" i="2" a="1"/>
  <c r="J78" i="2" s="1"/>
  <c r="J74" i="2" a="1"/>
  <c r="J74" i="2" s="1"/>
  <c r="J70" i="2" a="1"/>
  <c r="J70" i="2" s="1"/>
  <c r="J66" i="2" a="1"/>
  <c r="J66" i="2" s="1"/>
  <c r="J62" i="2" a="1"/>
  <c r="J62" i="2" s="1"/>
  <c r="J58" i="2" a="1"/>
  <c r="J58" i="2" s="1"/>
  <c r="J54" i="2" a="1"/>
  <c r="J54" i="2" s="1"/>
  <c r="J50" i="2" a="1"/>
  <c r="J50" i="2" s="1"/>
  <c r="J46" i="2" a="1"/>
  <c r="J46" i="2" s="1"/>
  <c r="J42" i="2" a="1"/>
  <c r="J42" i="2" s="1"/>
  <c r="J38" i="2" a="1"/>
  <c r="J38" i="2" s="1"/>
  <c r="J34" i="2" a="1"/>
  <c r="J34" i="2" s="1"/>
  <c r="J30" i="2" a="1"/>
  <c r="J30" i="2" s="1"/>
  <c r="J26" i="2" a="1"/>
  <c r="J26" i="2" s="1"/>
  <c r="J22" i="2" a="1"/>
  <c r="J22" i="2" s="1"/>
  <c r="J18" i="2" a="1"/>
  <c r="J18" i="2" s="1"/>
  <c r="J14" i="2" a="1"/>
  <c r="J14" i="2" s="1"/>
  <c r="J10" i="2" a="1"/>
  <c r="J10" i="2" s="1"/>
  <c r="J6" i="2" a="1"/>
  <c r="J6" i="2" s="1"/>
  <c r="O115" i="2"/>
  <c r="S115" i="2" s="1"/>
  <c r="O93" i="2"/>
  <c r="S93" i="2" s="1"/>
  <c r="O89" i="2"/>
  <c r="S89" i="2" s="1"/>
  <c r="O75" i="2"/>
  <c r="S75" i="2" s="1"/>
  <c r="O73" i="2"/>
  <c r="S73" i="2" s="1"/>
  <c r="O49" i="2"/>
  <c r="S49" i="2" s="1"/>
  <c r="O35" i="2"/>
  <c r="S35" i="2" s="1"/>
  <c r="O33" i="2"/>
  <c r="S33" i="2" s="1"/>
  <c r="O23" i="2"/>
  <c r="S23" i="2" s="1"/>
  <c r="O17" i="2"/>
  <c r="S17" i="2" s="1"/>
  <c r="O11" i="2"/>
  <c r="S11" i="2" s="1"/>
  <c r="O7" i="2"/>
  <c r="S7" i="2" s="1"/>
  <c r="J69" i="2" a="1"/>
  <c r="J69" i="2" s="1"/>
  <c r="J65" i="2" a="1"/>
  <c r="J65" i="2" s="1"/>
  <c r="J61" i="2" a="1"/>
  <c r="J61" i="2" s="1"/>
  <c r="J57" i="2" a="1"/>
  <c r="J57" i="2" s="1"/>
  <c r="J53" i="2" a="1"/>
  <c r="J53" i="2" s="1"/>
  <c r="J49" i="2" a="1"/>
  <c r="J49" i="2" s="1"/>
  <c r="J45" i="2" a="1"/>
  <c r="J45" i="2" s="1"/>
  <c r="J41" i="2" a="1"/>
  <c r="J41" i="2" s="1"/>
  <c r="J37" i="2" a="1"/>
  <c r="J37" i="2" s="1"/>
  <c r="J33" i="2" a="1"/>
  <c r="J33" i="2" s="1"/>
  <c r="J29" i="2" a="1"/>
  <c r="J29" i="2" s="1"/>
  <c r="J25" i="2" a="1"/>
  <c r="J25" i="2" s="1"/>
  <c r="J21" i="2" a="1"/>
  <c r="J21" i="2" s="1"/>
  <c r="J17" i="2" a="1"/>
  <c r="J17" i="2" s="1"/>
  <c r="J13" i="2" a="1"/>
  <c r="J13" i="2" s="1"/>
  <c r="J9" i="2" a="1"/>
  <c r="J9" i="2" s="1"/>
  <c r="J5" i="2" a="1"/>
  <c r="J5" i="2" s="1"/>
  <c r="L139" i="2"/>
  <c r="R139" i="2" s="1"/>
  <c r="L135" i="2"/>
  <c r="R135" i="2" s="1"/>
  <c r="L129" i="2"/>
  <c r="R129" i="2" s="1"/>
  <c r="L115" i="2"/>
  <c r="R115" i="2" s="1"/>
  <c r="L103" i="2"/>
  <c r="R103" i="2" s="1"/>
  <c r="L99" i="2"/>
  <c r="R99" i="2" s="1"/>
  <c r="L97" i="2"/>
  <c r="R97" i="2" s="1"/>
  <c r="L93" i="2"/>
  <c r="R93" i="2" s="1"/>
  <c r="L91" i="2"/>
  <c r="R91" i="2" s="1"/>
  <c r="L89" i="2"/>
  <c r="R89" i="2" s="1"/>
  <c r="L87" i="2"/>
  <c r="R87" i="2" s="1"/>
  <c r="L85" i="2"/>
  <c r="R85" i="2" s="1"/>
  <c r="L81" i="2"/>
  <c r="R81" i="2" s="1"/>
  <c r="L79" i="2"/>
  <c r="R79" i="2" s="1"/>
  <c r="L75" i="2"/>
  <c r="R75" i="2" s="1"/>
  <c r="L73" i="2"/>
  <c r="R73" i="2" s="1"/>
  <c r="L69" i="2"/>
  <c r="R69" i="2" s="1"/>
  <c r="L65" i="2"/>
  <c r="R65" i="2" s="1"/>
  <c r="L63" i="2"/>
  <c r="R63" i="2" s="1"/>
  <c r="L59" i="2"/>
  <c r="R59" i="2" s="1"/>
  <c r="L57" i="2"/>
  <c r="R57" i="2" s="1"/>
  <c r="L53" i="2"/>
  <c r="R53" i="2" s="1"/>
  <c r="L49" i="2"/>
  <c r="R49" i="2" s="1"/>
  <c r="L47" i="2"/>
  <c r="R47" i="2" s="1"/>
  <c r="L39" i="2"/>
  <c r="R39" i="2" s="1"/>
  <c r="L37" i="2"/>
  <c r="R37" i="2" s="1"/>
  <c r="L35" i="2"/>
  <c r="R35" i="2" s="1"/>
  <c r="L33" i="2"/>
  <c r="R33" i="2" s="1"/>
  <c r="L31" i="2"/>
  <c r="R31" i="2" s="1"/>
  <c r="L19" i="2"/>
  <c r="R19" i="2" s="1"/>
  <c r="L17" i="2"/>
  <c r="R17" i="2" s="1"/>
  <c r="L11" i="2"/>
  <c r="R11" i="2" s="1"/>
  <c r="L9" i="2"/>
  <c r="R9" i="2" s="1"/>
  <c r="L7" i="2"/>
  <c r="R7" i="2" s="1"/>
  <c r="L5" i="2"/>
  <c r="R5" i="2" s="1"/>
  <c r="J139" i="2" a="1"/>
  <c r="J139" i="2" s="1"/>
  <c r="J135" i="2" a="1"/>
  <c r="J135" i="2" s="1"/>
  <c r="J131" i="2" a="1"/>
  <c r="J131" i="2" s="1"/>
  <c r="J127" i="2" a="1"/>
  <c r="J127" i="2" s="1"/>
  <c r="J123" i="2" a="1"/>
  <c r="J123" i="2" s="1"/>
  <c r="J119" i="2" a="1"/>
  <c r="J119" i="2" s="1"/>
  <c r="J115" i="2" a="1"/>
  <c r="J115" i="2" s="1"/>
  <c r="J111" i="2" a="1"/>
  <c r="J111" i="2" s="1"/>
  <c r="J103" i="2" a="1"/>
  <c r="J103" i="2" s="1"/>
  <c r="J95" i="2" a="1"/>
  <c r="J95" i="2" s="1"/>
  <c r="J87" i="2" a="1"/>
  <c r="J87" i="2" s="1"/>
  <c r="J79" i="2" a="1"/>
  <c r="J79" i="2" s="1"/>
  <c r="J71" i="2" a="1"/>
  <c r="J71" i="2" s="1"/>
  <c r="J63" i="2" a="1"/>
  <c r="J63" i="2" s="1"/>
  <c r="J55" i="2" a="1"/>
  <c r="J55" i="2" s="1"/>
  <c r="J47" i="2" a="1"/>
  <c r="J47" i="2" s="1"/>
  <c r="J39" i="2" a="1"/>
  <c r="J39" i="2" s="1"/>
  <c r="J31" i="2" a="1"/>
  <c r="J31" i="2" s="1"/>
  <c r="J23" i="2" a="1"/>
  <c r="J23" i="2" s="1"/>
  <c r="J15" i="2" a="1"/>
  <c r="J15" i="2" s="1"/>
  <c r="J7" i="2" a="1"/>
  <c r="J7" i="2" s="1"/>
  <c r="L140" i="2"/>
  <c r="R140" i="2" s="1"/>
  <c r="L136" i="2"/>
  <c r="R136" i="2" s="1"/>
  <c r="L112" i="2"/>
  <c r="R112" i="2" s="1"/>
  <c r="L100" i="2"/>
  <c r="R100" i="2" s="1"/>
  <c r="L92" i="2"/>
  <c r="R92" i="2" s="1"/>
  <c r="L88" i="2"/>
  <c r="R88" i="2" s="1"/>
  <c r="L84" i="2"/>
  <c r="R84" i="2" s="1"/>
  <c r="L80" i="2"/>
  <c r="R80" i="2" s="1"/>
  <c r="L76" i="2"/>
  <c r="R76" i="2" s="1"/>
  <c r="L72" i="2"/>
  <c r="R72" i="2" s="1"/>
  <c r="L70" i="2"/>
  <c r="R70" i="2" s="1"/>
  <c r="L66" i="2"/>
  <c r="R66" i="2" s="1"/>
  <c r="L54" i="2"/>
  <c r="R54" i="2" s="1"/>
  <c r="L46" i="2"/>
  <c r="R46" i="2" s="1"/>
  <c r="L34" i="2"/>
  <c r="R34" i="2" s="1"/>
  <c r="L30" i="2"/>
  <c r="R30" i="2" s="1"/>
  <c r="J134" i="2" a="1"/>
  <c r="J134" i="2" s="1"/>
  <c r="J126" i="2" a="1"/>
  <c r="J126" i="2" s="1"/>
  <c r="J141" i="2" a="1"/>
  <c r="J141" i="2" s="1"/>
  <c r="J137" i="2" a="1"/>
  <c r="J137" i="2" s="1"/>
  <c r="J133" i="2" a="1"/>
  <c r="J133" i="2" s="1"/>
  <c r="J129" i="2" a="1"/>
  <c r="J129" i="2" s="1"/>
  <c r="J125" i="2" a="1"/>
  <c r="J125" i="2" s="1"/>
  <c r="J121" i="2" a="1"/>
  <c r="J121" i="2" s="1"/>
  <c r="J117" i="2" a="1"/>
  <c r="J117" i="2" s="1"/>
  <c r="J113" i="2" a="1"/>
  <c r="J113" i="2" s="1"/>
  <c r="J109" i="2" a="1"/>
  <c r="J109" i="2" s="1"/>
  <c r="J105" i="2" a="1"/>
  <c r="J105" i="2" s="1"/>
  <c r="J101" i="2" a="1"/>
  <c r="J101" i="2" s="1"/>
  <c r="J97" i="2" a="1"/>
  <c r="J97" i="2" s="1"/>
  <c r="J93" i="2" a="1"/>
  <c r="J93" i="2" s="1"/>
  <c r="J89" i="2" a="1"/>
  <c r="J89" i="2" s="1"/>
  <c r="J85" i="2" a="1"/>
  <c r="J85" i="2" s="1"/>
  <c r="J81" i="2" a="1"/>
  <c r="J81" i="2" s="1"/>
  <c r="J77" i="2" a="1"/>
  <c r="J77" i="2" s="1"/>
  <c r="J73" i="2" a="1"/>
  <c r="J73" i="2" s="1"/>
  <c r="J140" i="2" a="1"/>
  <c r="J140" i="2" s="1"/>
  <c r="J136" i="2" a="1"/>
  <c r="J136" i="2" s="1"/>
  <c r="J132" i="2" a="1"/>
  <c r="J132" i="2" s="1"/>
  <c r="J128" i="2" a="1"/>
  <c r="J128" i="2" s="1"/>
  <c r="J124" i="2" a="1"/>
  <c r="J124" i="2" s="1"/>
  <c r="J120" i="2" a="1"/>
  <c r="J120" i="2" s="1"/>
  <c r="J116" i="2" a="1"/>
  <c r="J116" i="2" s="1"/>
  <c r="J112" i="2" a="1"/>
  <c r="J112" i="2" s="1"/>
  <c r="J108" i="2" a="1"/>
  <c r="J108" i="2" s="1"/>
  <c r="J104" i="2" a="1"/>
  <c r="J104" i="2" s="1"/>
  <c r="J100" i="2" a="1"/>
  <c r="J100" i="2" s="1"/>
  <c r="J96" i="2" a="1"/>
  <c r="J96" i="2" s="1"/>
  <c r="J92" i="2" a="1"/>
  <c r="J92" i="2" s="1"/>
  <c r="J88" i="2" a="1"/>
  <c r="J88" i="2" s="1"/>
  <c r="J84" i="2" a="1"/>
  <c r="J84" i="2" s="1"/>
  <c r="J80" i="2" a="1"/>
  <c r="J80" i="2" s="1"/>
  <c r="J76" i="2" a="1"/>
  <c r="J76" i="2" s="1"/>
  <c r="J72" i="2" a="1"/>
  <c r="J72" i="2" s="1"/>
  <c r="J68" i="2" a="1"/>
  <c r="J68" i="2" s="1"/>
  <c r="J64" i="2" a="1"/>
  <c r="J64" i="2" s="1"/>
  <c r="J60" i="2" a="1"/>
  <c r="J60" i="2" s="1"/>
  <c r="J56" i="2" a="1"/>
  <c r="J56" i="2" s="1"/>
  <c r="J52" i="2" a="1"/>
  <c r="J52" i="2" s="1"/>
  <c r="J48" i="2" a="1"/>
  <c r="J48" i="2" s="1"/>
  <c r="J44" i="2" a="1"/>
  <c r="J44" i="2" s="1"/>
  <c r="J40" i="2" a="1"/>
  <c r="J40" i="2" s="1"/>
  <c r="J36" i="2" a="1"/>
  <c r="J36" i="2" s="1"/>
  <c r="J32" i="2" a="1"/>
  <c r="J32" i="2" s="1"/>
  <c r="J28" i="2" a="1"/>
  <c r="J28" i="2" s="1"/>
  <c r="J24" i="2" a="1"/>
  <c r="J24" i="2" s="1"/>
  <c r="J20" i="2" a="1"/>
  <c r="J20" i="2" s="1"/>
  <c r="J16" i="2" a="1"/>
  <c r="J16" i="2" s="1"/>
  <c r="J12" i="2" a="1"/>
  <c r="J12" i="2" s="1"/>
  <c r="J8" i="2" a="1"/>
  <c r="J8" i="2" s="1"/>
  <c r="J4" i="2" a="1"/>
  <c r="J4" i="2" s="1"/>
  <c r="O140" i="2"/>
  <c r="S140" i="2" s="1"/>
  <c r="O138" i="2"/>
  <c r="S138" i="2" s="1"/>
  <c r="O134" i="2"/>
  <c r="S134" i="2" s="1"/>
  <c r="O122" i="2"/>
  <c r="S122" i="2" s="1"/>
  <c r="O118" i="2"/>
  <c r="S118" i="2" s="1"/>
  <c r="O116" i="2"/>
  <c r="S116" i="2" s="1"/>
  <c r="O106" i="2"/>
  <c r="S106" i="2" s="1"/>
  <c r="O100" i="2"/>
  <c r="S100" i="2" s="1"/>
  <c r="O98" i="2"/>
  <c r="S98" i="2" s="1"/>
  <c r="O88" i="2"/>
  <c r="S88" i="2" s="1"/>
  <c r="O80" i="2"/>
  <c r="S80" i="2" s="1"/>
  <c r="O64" i="2"/>
  <c r="S64" i="2" s="1"/>
  <c r="O32" i="2"/>
  <c r="S32" i="2" s="1"/>
  <c r="O30" i="2"/>
  <c r="S30" i="2" s="1"/>
  <c r="O26" i="2"/>
  <c r="S26" i="2" s="1"/>
  <c r="O24" i="2"/>
  <c r="S24" i="2" s="1"/>
  <c r="O22" i="2"/>
  <c r="S22" i="2" s="1"/>
  <c r="O14" i="2"/>
  <c r="S14" i="2" s="1"/>
  <c r="O8" i="2"/>
  <c r="S8" i="2" s="1"/>
  <c r="O6" i="2"/>
  <c r="S6" i="2" s="1"/>
  <c r="O4" i="2"/>
  <c r="S4" i="2" s="1"/>
  <c r="L16" i="2"/>
  <c r="R16" i="2" s="1"/>
  <c r="L14" i="2"/>
  <c r="R14" i="2" s="1"/>
  <c r="L10" i="2"/>
  <c r="R10" i="2" s="1"/>
  <c r="L8" i="2"/>
  <c r="R8" i="2" s="1"/>
  <c r="L6" i="2"/>
  <c r="R6" i="2" s="1"/>
  <c r="L4" i="2"/>
  <c r="R4" i="2" s="1"/>
  <c r="I2" i="7"/>
  <c r="I3" i="7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A3" i="6" l="1"/>
  <c r="A4" i="6" s="1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H11" i="6"/>
  <c r="H12" i="6"/>
  <c r="H14" i="6"/>
  <c r="H17" i="6"/>
  <c r="H20" i="6"/>
  <c r="H21" i="6"/>
  <c r="H22" i="6"/>
  <c r="H24" i="6"/>
  <c r="H26" i="6"/>
  <c r="H28" i="6"/>
  <c r="H37" i="6"/>
  <c r="H39" i="6"/>
  <c r="H40" i="6"/>
  <c r="H41" i="6"/>
  <c r="H42" i="6"/>
  <c r="H43" i="6"/>
  <c r="H44" i="6"/>
  <c r="H47" i="6"/>
  <c r="H49" i="6"/>
  <c r="H50" i="6"/>
  <c r="H54" i="6"/>
  <c r="H57" i="6"/>
  <c r="H60" i="6"/>
  <c r="H61" i="6"/>
  <c r="H66" i="6"/>
  <c r="H67" i="6"/>
  <c r="H70" i="6"/>
  <c r="H76" i="6"/>
  <c r="H82" i="6"/>
  <c r="H89" i="6"/>
  <c r="H93" i="6"/>
  <c r="H94" i="6"/>
  <c r="H95" i="6"/>
  <c r="H100" i="6"/>
  <c r="H101" i="6"/>
  <c r="H103" i="6"/>
  <c r="H104" i="6"/>
  <c r="H105" i="6"/>
  <c r="H106" i="6"/>
  <c r="H107" i="6"/>
  <c r="H108" i="6"/>
  <c r="H109" i="6"/>
  <c r="H110" i="6"/>
  <c r="H112" i="6"/>
  <c r="H113" i="6"/>
  <c r="H115" i="6"/>
  <c r="H116" i="6"/>
  <c r="H118" i="6"/>
  <c r="H119" i="6"/>
  <c r="H120" i="6"/>
  <c r="H122" i="6"/>
  <c r="H123" i="6"/>
  <c r="H124" i="6"/>
  <c r="H126" i="6"/>
  <c r="H127" i="6"/>
  <c r="H129" i="6"/>
  <c r="H130" i="6"/>
  <c r="H131" i="6"/>
  <c r="H132" i="6"/>
  <c r="H136" i="6"/>
  <c r="H140" i="6"/>
  <c r="H141" i="6" l="1"/>
  <c r="C142" i="2" l="1"/>
  <c r="F141" i="4"/>
  <c r="D141" i="4"/>
  <c r="C141" i="4"/>
  <c r="G141" i="4" s="1"/>
  <c r="G140" i="4"/>
  <c r="F140" i="4"/>
  <c r="E140" i="4"/>
  <c r="G139" i="4"/>
  <c r="F139" i="4"/>
  <c r="E139" i="4"/>
  <c r="G138" i="4"/>
  <c r="F138" i="4"/>
  <c r="E138" i="4"/>
  <c r="G137" i="4"/>
  <c r="F137" i="4"/>
  <c r="E137" i="4"/>
  <c r="G136" i="4"/>
  <c r="F136" i="4"/>
  <c r="E136" i="4"/>
  <c r="G135" i="4"/>
  <c r="F135" i="4"/>
  <c r="E135" i="4"/>
  <c r="G134" i="4"/>
  <c r="F134" i="4"/>
  <c r="E134" i="4"/>
  <c r="G133" i="4"/>
  <c r="F133" i="4"/>
  <c r="E133" i="4"/>
  <c r="G132" i="4"/>
  <c r="F132" i="4"/>
  <c r="E132" i="4"/>
  <c r="G131" i="4"/>
  <c r="F131" i="4"/>
  <c r="E131" i="4"/>
  <c r="G130" i="4"/>
  <c r="F130" i="4"/>
  <c r="E130" i="4"/>
  <c r="G129" i="4"/>
  <c r="F129" i="4"/>
  <c r="E129" i="4"/>
  <c r="G128" i="4"/>
  <c r="F128" i="4"/>
  <c r="E128" i="4"/>
  <c r="G127" i="4"/>
  <c r="F127" i="4"/>
  <c r="E127" i="4"/>
  <c r="G126" i="4"/>
  <c r="F126" i="4"/>
  <c r="E126" i="4"/>
  <c r="G125" i="4"/>
  <c r="F125" i="4"/>
  <c r="E125" i="4"/>
  <c r="G124" i="4"/>
  <c r="F124" i="4"/>
  <c r="E124" i="4"/>
  <c r="G123" i="4"/>
  <c r="F123" i="4"/>
  <c r="E123" i="4"/>
  <c r="G122" i="4"/>
  <c r="F122" i="4"/>
  <c r="E122" i="4"/>
  <c r="G121" i="4"/>
  <c r="F121" i="4"/>
  <c r="E121" i="4"/>
  <c r="G120" i="4"/>
  <c r="F120" i="4"/>
  <c r="E120" i="4"/>
  <c r="G119" i="4"/>
  <c r="F119" i="4"/>
  <c r="E119" i="4"/>
  <c r="G118" i="4"/>
  <c r="F118" i="4"/>
  <c r="E118" i="4"/>
  <c r="G117" i="4"/>
  <c r="F117" i="4"/>
  <c r="E117" i="4"/>
  <c r="G116" i="4"/>
  <c r="F116" i="4"/>
  <c r="E116" i="4"/>
  <c r="G115" i="4"/>
  <c r="F115" i="4"/>
  <c r="E115" i="4"/>
  <c r="G114" i="4"/>
  <c r="F114" i="4"/>
  <c r="E114" i="4"/>
  <c r="G113" i="4"/>
  <c r="F113" i="4"/>
  <c r="E113" i="4"/>
  <c r="G112" i="4"/>
  <c r="F112" i="4"/>
  <c r="E112" i="4"/>
  <c r="G111" i="4"/>
  <c r="F111" i="4"/>
  <c r="E111" i="4"/>
  <c r="G110" i="4"/>
  <c r="F110" i="4"/>
  <c r="E110" i="4"/>
  <c r="G109" i="4"/>
  <c r="F109" i="4"/>
  <c r="E109" i="4"/>
  <c r="G108" i="4"/>
  <c r="F108" i="4"/>
  <c r="E108" i="4"/>
  <c r="G107" i="4"/>
  <c r="F107" i="4"/>
  <c r="E107" i="4"/>
  <c r="G106" i="4"/>
  <c r="F106" i="4"/>
  <c r="E106" i="4"/>
  <c r="G105" i="4"/>
  <c r="F105" i="4"/>
  <c r="E105" i="4"/>
  <c r="G104" i="4"/>
  <c r="F104" i="4"/>
  <c r="E104" i="4"/>
  <c r="G103" i="4"/>
  <c r="F103" i="4"/>
  <c r="E103" i="4"/>
  <c r="G102" i="4"/>
  <c r="F102" i="4"/>
  <c r="E102" i="4"/>
  <c r="G101" i="4"/>
  <c r="F101" i="4"/>
  <c r="E101" i="4"/>
  <c r="G100" i="4"/>
  <c r="F100" i="4"/>
  <c r="E100" i="4"/>
  <c r="G99" i="4"/>
  <c r="F99" i="4"/>
  <c r="E99" i="4"/>
  <c r="G98" i="4"/>
  <c r="F98" i="4"/>
  <c r="E98" i="4"/>
  <c r="G97" i="4"/>
  <c r="F97" i="4"/>
  <c r="E97" i="4"/>
  <c r="G96" i="4"/>
  <c r="F96" i="4"/>
  <c r="E96" i="4"/>
  <c r="G95" i="4"/>
  <c r="F95" i="4"/>
  <c r="E95" i="4"/>
  <c r="G94" i="4"/>
  <c r="F94" i="4"/>
  <c r="E94" i="4"/>
  <c r="G93" i="4"/>
  <c r="F93" i="4"/>
  <c r="E93" i="4"/>
  <c r="G92" i="4"/>
  <c r="F92" i="4"/>
  <c r="E92" i="4"/>
  <c r="G91" i="4"/>
  <c r="F91" i="4"/>
  <c r="E91" i="4"/>
  <c r="G90" i="4"/>
  <c r="F90" i="4"/>
  <c r="E90" i="4"/>
  <c r="G89" i="4"/>
  <c r="F89" i="4"/>
  <c r="E89" i="4"/>
  <c r="G88" i="4"/>
  <c r="F88" i="4"/>
  <c r="E88" i="4"/>
  <c r="G87" i="4"/>
  <c r="F87" i="4"/>
  <c r="E87" i="4"/>
  <c r="G86" i="4"/>
  <c r="F86" i="4"/>
  <c r="E86" i="4"/>
  <c r="G85" i="4"/>
  <c r="F85" i="4"/>
  <c r="E85" i="4"/>
  <c r="G84" i="4"/>
  <c r="F84" i="4"/>
  <c r="E84" i="4"/>
  <c r="G83" i="4"/>
  <c r="F83" i="4"/>
  <c r="E83" i="4"/>
  <c r="G82" i="4"/>
  <c r="F82" i="4"/>
  <c r="E82" i="4"/>
  <c r="G81" i="4"/>
  <c r="F81" i="4"/>
  <c r="E81" i="4"/>
  <c r="G80" i="4"/>
  <c r="F80" i="4"/>
  <c r="E80" i="4"/>
  <c r="G79" i="4"/>
  <c r="F79" i="4"/>
  <c r="E79" i="4"/>
  <c r="G78" i="4"/>
  <c r="F78" i="4"/>
  <c r="E78" i="4"/>
  <c r="G77" i="4"/>
  <c r="F77" i="4"/>
  <c r="E77" i="4"/>
  <c r="G76" i="4"/>
  <c r="F76" i="4"/>
  <c r="E76" i="4"/>
  <c r="G75" i="4"/>
  <c r="F75" i="4"/>
  <c r="E75" i="4"/>
  <c r="G74" i="4"/>
  <c r="F74" i="4"/>
  <c r="E74" i="4"/>
  <c r="G73" i="4"/>
  <c r="F73" i="4"/>
  <c r="E73" i="4"/>
  <c r="G72" i="4"/>
  <c r="F72" i="4"/>
  <c r="E72" i="4"/>
  <c r="G71" i="4"/>
  <c r="F71" i="4"/>
  <c r="E71" i="4"/>
  <c r="G70" i="4"/>
  <c r="F70" i="4"/>
  <c r="E70" i="4"/>
  <c r="G69" i="4"/>
  <c r="F69" i="4"/>
  <c r="E69" i="4"/>
  <c r="G68" i="4"/>
  <c r="F68" i="4"/>
  <c r="E68" i="4"/>
  <c r="G67" i="4"/>
  <c r="F67" i="4"/>
  <c r="E67" i="4"/>
  <c r="G66" i="4"/>
  <c r="F66" i="4"/>
  <c r="E66" i="4"/>
  <c r="G65" i="4"/>
  <c r="F65" i="4"/>
  <c r="E65" i="4"/>
  <c r="G64" i="4"/>
  <c r="F64" i="4"/>
  <c r="E64" i="4"/>
  <c r="G63" i="4"/>
  <c r="F63" i="4"/>
  <c r="E63" i="4"/>
  <c r="G62" i="4"/>
  <c r="F62" i="4"/>
  <c r="E62" i="4"/>
  <c r="G61" i="4"/>
  <c r="F61" i="4"/>
  <c r="E61" i="4"/>
  <c r="G60" i="4"/>
  <c r="F60" i="4"/>
  <c r="E60" i="4"/>
  <c r="G59" i="4"/>
  <c r="F59" i="4"/>
  <c r="E59" i="4"/>
  <c r="G58" i="4"/>
  <c r="F58" i="4"/>
  <c r="E58" i="4"/>
  <c r="G57" i="4"/>
  <c r="F57" i="4"/>
  <c r="E57" i="4"/>
  <c r="G56" i="4"/>
  <c r="F56" i="4"/>
  <c r="E56" i="4"/>
  <c r="G55" i="4"/>
  <c r="F55" i="4"/>
  <c r="E55" i="4"/>
  <c r="G54" i="4"/>
  <c r="F54" i="4"/>
  <c r="E54" i="4"/>
  <c r="G53" i="4"/>
  <c r="F53" i="4"/>
  <c r="E53" i="4"/>
  <c r="G52" i="4"/>
  <c r="F52" i="4"/>
  <c r="E52" i="4"/>
  <c r="G51" i="4"/>
  <c r="F51" i="4"/>
  <c r="E51" i="4"/>
  <c r="G50" i="4"/>
  <c r="F50" i="4"/>
  <c r="E50" i="4"/>
  <c r="G49" i="4"/>
  <c r="F49" i="4"/>
  <c r="E49" i="4"/>
  <c r="G48" i="4"/>
  <c r="F48" i="4"/>
  <c r="E48" i="4"/>
  <c r="G47" i="4"/>
  <c r="F47" i="4"/>
  <c r="E47" i="4"/>
  <c r="G46" i="4"/>
  <c r="F46" i="4"/>
  <c r="E46" i="4"/>
  <c r="G45" i="4"/>
  <c r="F45" i="4"/>
  <c r="E45" i="4"/>
  <c r="G44" i="4"/>
  <c r="F44" i="4"/>
  <c r="E44" i="4"/>
  <c r="G43" i="4"/>
  <c r="F43" i="4"/>
  <c r="E43" i="4"/>
  <c r="G42" i="4"/>
  <c r="F42" i="4"/>
  <c r="E42" i="4"/>
  <c r="G41" i="4"/>
  <c r="F41" i="4"/>
  <c r="E41" i="4"/>
  <c r="G40" i="4"/>
  <c r="F40" i="4"/>
  <c r="E40" i="4"/>
  <c r="G39" i="4"/>
  <c r="F39" i="4"/>
  <c r="E39" i="4"/>
  <c r="G38" i="4"/>
  <c r="F38" i="4"/>
  <c r="E38" i="4"/>
  <c r="G37" i="4"/>
  <c r="F37" i="4"/>
  <c r="E37" i="4"/>
  <c r="G36" i="4"/>
  <c r="F36" i="4"/>
  <c r="E36" i="4"/>
  <c r="G35" i="4"/>
  <c r="F35" i="4"/>
  <c r="E35" i="4"/>
  <c r="G34" i="4"/>
  <c r="F34" i="4"/>
  <c r="E34" i="4"/>
  <c r="G33" i="4"/>
  <c r="F33" i="4"/>
  <c r="E33" i="4"/>
  <c r="G32" i="4"/>
  <c r="F32" i="4"/>
  <c r="E32" i="4"/>
  <c r="G31" i="4"/>
  <c r="F31" i="4"/>
  <c r="E31" i="4"/>
  <c r="G30" i="4"/>
  <c r="F30" i="4"/>
  <c r="E30" i="4"/>
  <c r="G29" i="4"/>
  <c r="F29" i="4"/>
  <c r="E29" i="4"/>
  <c r="G28" i="4"/>
  <c r="F28" i="4"/>
  <c r="E28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G22" i="4"/>
  <c r="F22" i="4"/>
  <c r="E22" i="4"/>
  <c r="G21" i="4"/>
  <c r="F21" i="4"/>
  <c r="E21" i="4"/>
  <c r="G20" i="4"/>
  <c r="F20" i="4"/>
  <c r="E20" i="4"/>
  <c r="G19" i="4"/>
  <c r="F19" i="4"/>
  <c r="E19" i="4"/>
  <c r="G18" i="4"/>
  <c r="F18" i="4"/>
  <c r="E18" i="4"/>
  <c r="G17" i="4"/>
  <c r="F17" i="4"/>
  <c r="E17" i="4"/>
  <c r="G16" i="4"/>
  <c r="F16" i="4"/>
  <c r="E16" i="4"/>
  <c r="G15" i="4"/>
  <c r="F15" i="4"/>
  <c r="E15" i="4"/>
  <c r="G14" i="4"/>
  <c r="F14" i="4"/>
  <c r="E14" i="4"/>
  <c r="G13" i="4"/>
  <c r="F13" i="4"/>
  <c r="E13" i="4"/>
  <c r="G12" i="4"/>
  <c r="F12" i="4"/>
  <c r="E12" i="4"/>
  <c r="G11" i="4"/>
  <c r="F11" i="4"/>
  <c r="E11" i="4"/>
  <c r="G10" i="4"/>
  <c r="F10" i="4"/>
  <c r="E10" i="4"/>
  <c r="G9" i="4"/>
  <c r="F9" i="4"/>
  <c r="E9" i="4"/>
  <c r="G8" i="4"/>
  <c r="F8" i="4"/>
  <c r="E8" i="4"/>
  <c r="G7" i="4"/>
  <c r="F7" i="4"/>
  <c r="E7" i="4"/>
  <c r="G6" i="4"/>
  <c r="F6" i="4"/>
  <c r="E6" i="4"/>
  <c r="G5" i="4"/>
  <c r="F5" i="4"/>
  <c r="E5" i="4"/>
  <c r="G4" i="4"/>
  <c r="F4" i="4"/>
  <c r="E4" i="4"/>
  <c r="G3" i="4"/>
  <c r="F3" i="4"/>
  <c r="E3" i="4"/>
  <c r="G2" i="4"/>
  <c r="F2" i="4"/>
  <c r="E2" i="4"/>
  <c r="E141" i="4" s="1"/>
  <c r="D142" i="2"/>
  <c r="J3" i="2" l="1" a="1"/>
  <c r="J3" i="2" s="1"/>
  <c r="O3" i="2"/>
  <c r="S3" i="2" s="1"/>
  <c r="I130" i="2" a="1"/>
  <c r="I130" i="2" s="1"/>
  <c r="I118" i="2" a="1"/>
  <c r="I118" i="2" s="1"/>
  <c r="K118" i="2" s="1"/>
  <c r="I106" i="2" a="1"/>
  <c r="I106" i="2" s="1"/>
  <c r="I94" i="2" a="1"/>
  <c r="I94" i="2" s="1"/>
  <c r="I82" i="2" a="1"/>
  <c r="I82" i="2" s="1"/>
  <c r="I70" i="2" a="1"/>
  <c r="I70" i="2" s="1"/>
  <c r="I58" i="2" a="1"/>
  <c r="I58" i="2" s="1"/>
  <c r="I46" i="2" a="1"/>
  <c r="I46" i="2" s="1"/>
  <c r="I38" i="2" a="1"/>
  <c r="I38" i="2" s="1"/>
  <c r="I26" i="2" a="1"/>
  <c r="I26" i="2" s="1"/>
  <c r="K26" i="2" s="1"/>
  <c r="I14" i="2" a="1"/>
  <c r="I14" i="2" s="1"/>
  <c r="K14" i="2" s="1"/>
  <c r="I141" i="2" a="1"/>
  <c r="I141" i="2" s="1"/>
  <c r="I137" i="2" a="1"/>
  <c r="I137" i="2" s="1"/>
  <c r="I133" i="2" a="1"/>
  <c r="I133" i="2" s="1"/>
  <c r="I129" i="2" a="1"/>
  <c r="I129" i="2" s="1"/>
  <c r="I125" i="2" a="1"/>
  <c r="I125" i="2" s="1"/>
  <c r="I121" i="2" a="1"/>
  <c r="I121" i="2" s="1"/>
  <c r="I117" i="2" a="1"/>
  <c r="I117" i="2" s="1"/>
  <c r="I113" i="2" a="1"/>
  <c r="I113" i="2" s="1"/>
  <c r="I109" i="2" a="1"/>
  <c r="I109" i="2" s="1"/>
  <c r="I105" i="2" a="1"/>
  <c r="I105" i="2" s="1"/>
  <c r="I101" i="2" a="1"/>
  <c r="I101" i="2" s="1"/>
  <c r="I97" i="2" a="1"/>
  <c r="I97" i="2" s="1"/>
  <c r="I93" i="2" a="1"/>
  <c r="I93" i="2" s="1"/>
  <c r="K93" i="2" s="1"/>
  <c r="I89" i="2" a="1"/>
  <c r="I89" i="2" s="1"/>
  <c r="K89" i="2" s="1"/>
  <c r="I85" i="2" a="1"/>
  <c r="I85" i="2" s="1"/>
  <c r="I81" i="2" a="1"/>
  <c r="I81" i="2" s="1"/>
  <c r="I77" i="2" a="1"/>
  <c r="I77" i="2" s="1"/>
  <c r="I73" i="2" a="1"/>
  <c r="I73" i="2" s="1"/>
  <c r="K73" i="2" s="1"/>
  <c r="I69" i="2" a="1"/>
  <c r="I69" i="2" s="1"/>
  <c r="I65" i="2" a="1"/>
  <c r="I65" i="2" s="1"/>
  <c r="I61" i="2" a="1"/>
  <c r="I61" i="2" s="1"/>
  <c r="I57" i="2" a="1"/>
  <c r="I57" i="2" s="1"/>
  <c r="I53" i="2" a="1"/>
  <c r="I53" i="2" s="1"/>
  <c r="I49" i="2" a="1"/>
  <c r="I49" i="2" s="1"/>
  <c r="K49" i="2" s="1"/>
  <c r="I45" i="2" a="1"/>
  <c r="I45" i="2" s="1"/>
  <c r="I41" i="2" a="1"/>
  <c r="I41" i="2" s="1"/>
  <c r="I37" i="2" a="1"/>
  <c r="I37" i="2" s="1"/>
  <c r="I33" i="2" a="1"/>
  <c r="I33" i="2" s="1"/>
  <c r="K33" i="2" s="1"/>
  <c r="I29" i="2" a="1"/>
  <c r="I29" i="2" s="1"/>
  <c r="I25" i="2" a="1"/>
  <c r="I25" i="2" s="1"/>
  <c r="I21" i="2" a="1"/>
  <c r="I21" i="2" s="1"/>
  <c r="I17" i="2" a="1"/>
  <c r="I17" i="2" s="1"/>
  <c r="K17" i="2" s="1"/>
  <c r="I13" i="2" a="1"/>
  <c r="I13" i="2" s="1"/>
  <c r="I9" i="2" a="1"/>
  <c r="I9" i="2" s="1"/>
  <c r="I5" i="2" a="1"/>
  <c r="I5" i="2" s="1"/>
  <c r="I138" i="2" a="1"/>
  <c r="I138" i="2" s="1"/>
  <c r="K138" i="2" s="1"/>
  <c r="I126" i="2" a="1"/>
  <c r="I126" i="2" s="1"/>
  <c r="I114" i="2" a="1"/>
  <c r="I114" i="2" s="1"/>
  <c r="I102" i="2" a="1"/>
  <c r="I102" i="2" s="1"/>
  <c r="I90" i="2" a="1"/>
  <c r="I90" i="2" s="1"/>
  <c r="I78" i="2" a="1"/>
  <c r="I78" i="2" s="1"/>
  <c r="I66" i="2" a="1"/>
  <c r="I66" i="2" s="1"/>
  <c r="I54" i="2" a="1"/>
  <c r="I54" i="2" s="1"/>
  <c r="I42" i="2" a="1"/>
  <c r="I42" i="2" s="1"/>
  <c r="I30" i="2" a="1"/>
  <c r="I30" i="2" s="1"/>
  <c r="K30" i="2" s="1"/>
  <c r="I18" i="2" a="1"/>
  <c r="I18" i="2" s="1"/>
  <c r="I6" i="2" a="1"/>
  <c r="I6" i="2" s="1"/>
  <c r="K6" i="2" s="1"/>
  <c r="I140" i="2" a="1"/>
  <c r="I140" i="2" s="1"/>
  <c r="K140" i="2" s="1"/>
  <c r="I136" i="2" a="1"/>
  <c r="I136" i="2" s="1"/>
  <c r="I132" i="2" a="1"/>
  <c r="I132" i="2" s="1"/>
  <c r="I128" i="2" a="1"/>
  <c r="I128" i="2" s="1"/>
  <c r="I124" i="2" a="1"/>
  <c r="I124" i="2" s="1"/>
  <c r="I120" i="2" a="1"/>
  <c r="I120" i="2" s="1"/>
  <c r="I116" i="2" a="1"/>
  <c r="I116" i="2" s="1"/>
  <c r="I112" i="2" a="1"/>
  <c r="I112" i="2" s="1"/>
  <c r="I108" i="2" a="1"/>
  <c r="I108" i="2" s="1"/>
  <c r="I104" i="2" a="1"/>
  <c r="I104" i="2" s="1"/>
  <c r="I100" i="2" a="1"/>
  <c r="I100" i="2" s="1"/>
  <c r="K100" i="2" s="1"/>
  <c r="I96" i="2" a="1"/>
  <c r="I96" i="2" s="1"/>
  <c r="I92" i="2" a="1"/>
  <c r="I92" i="2" s="1"/>
  <c r="I88" i="2" a="1"/>
  <c r="I88" i="2" s="1"/>
  <c r="K88" i="2" s="1"/>
  <c r="I84" i="2" a="1"/>
  <c r="I84" i="2" s="1"/>
  <c r="I80" i="2" a="1"/>
  <c r="I80" i="2" s="1"/>
  <c r="K80" i="2" s="1"/>
  <c r="I76" i="2" a="1"/>
  <c r="I76" i="2" s="1"/>
  <c r="I72" i="2" a="1"/>
  <c r="I72" i="2" s="1"/>
  <c r="I68" i="2" a="1"/>
  <c r="I68" i="2" s="1"/>
  <c r="I64" i="2" a="1"/>
  <c r="I64" i="2" s="1"/>
  <c r="K64" i="2" s="1"/>
  <c r="I60" i="2" a="1"/>
  <c r="I60" i="2" s="1"/>
  <c r="I56" i="2" a="1"/>
  <c r="I56" i="2" s="1"/>
  <c r="I52" i="2" a="1"/>
  <c r="I52" i="2" s="1"/>
  <c r="I48" i="2" a="1"/>
  <c r="I48" i="2" s="1"/>
  <c r="I44" i="2" a="1"/>
  <c r="I44" i="2" s="1"/>
  <c r="I40" i="2" a="1"/>
  <c r="I40" i="2" s="1"/>
  <c r="I36" i="2" a="1"/>
  <c r="I36" i="2" s="1"/>
  <c r="I32" i="2" a="1"/>
  <c r="I32" i="2" s="1"/>
  <c r="K32" i="2" s="1"/>
  <c r="I28" i="2" a="1"/>
  <c r="I28" i="2" s="1"/>
  <c r="I24" i="2" a="1"/>
  <c r="I24" i="2" s="1"/>
  <c r="K24" i="2" s="1"/>
  <c r="I20" i="2" a="1"/>
  <c r="I20" i="2" s="1"/>
  <c r="I16" i="2" a="1"/>
  <c r="I16" i="2" s="1"/>
  <c r="I12" i="2" a="1"/>
  <c r="I12" i="2" s="1"/>
  <c r="I8" i="2" a="1"/>
  <c r="I8" i="2" s="1"/>
  <c r="K8" i="2" s="1"/>
  <c r="I4" i="2" a="1"/>
  <c r="I4" i="2" s="1"/>
  <c r="K4" i="2" s="1"/>
  <c r="I134" i="2" a="1"/>
  <c r="I134" i="2" s="1"/>
  <c r="K134" i="2" s="1"/>
  <c r="I122" i="2" a="1"/>
  <c r="I122" i="2" s="1"/>
  <c r="K122" i="2" s="1"/>
  <c r="I110" i="2" a="1"/>
  <c r="I110" i="2" s="1"/>
  <c r="I98" i="2" a="1"/>
  <c r="I98" i="2" s="1"/>
  <c r="K98" i="2" s="1"/>
  <c r="I86" i="2" a="1"/>
  <c r="I86" i="2" s="1"/>
  <c r="I74" i="2" a="1"/>
  <c r="I74" i="2" s="1"/>
  <c r="I62" i="2" a="1"/>
  <c r="I62" i="2" s="1"/>
  <c r="I50" i="2" a="1"/>
  <c r="I50" i="2" s="1"/>
  <c r="I34" i="2" a="1"/>
  <c r="I34" i="2" s="1"/>
  <c r="I22" i="2" a="1"/>
  <c r="I22" i="2" s="1"/>
  <c r="I10" i="2" a="1"/>
  <c r="I10" i="2" s="1"/>
  <c r="I139" i="2" a="1"/>
  <c r="I139" i="2" s="1"/>
  <c r="I135" i="2" a="1"/>
  <c r="I135" i="2" s="1"/>
  <c r="I131" i="2" a="1"/>
  <c r="I131" i="2" s="1"/>
  <c r="I127" i="2" a="1"/>
  <c r="I127" i="2" s="1"/>
  <c r="I123" i="2" a="1"/>
  <c r="I123" i="2" s="1"/>
  <c r="I119" i="2" a="1"/>
  <c r="I119" i="2" s="1"/>
  <c r="I115" i="2" a="1"/>
  <c r="I115" i="2" s="1"/>
  <c r="K115" i="2" s="1"/>
  <c r="I111" i="2" a="1"/>
  <c r="I111" i="2" s="1"/>
  <c r="I107" i="2" a="1"/>
  <c r="I107" i="2" s="1"/>
  <c r="I103" i="2" a="1"/>
  <c r="I103" i="2" s="1"/>
  <c r="I99" i="2" a="1"/>
  <c r="I99" i="2" s="1"/>
  <c r="I95" i="2" a="1"/>
  <c r="I95" i="2" s="1"/>
  <c r="I91" i="2" a="1"/>
  <c r="I91" i="2" s="1"/>
  <c r="I87" i="2" a="1"/>
  <c r="I87" i="2" s="1"/>
  <c r="I83" i="2" a="1"/>
  <c r="I83" i="2" s="1"/>
  <c r="I79" i="2" a="1"/>
  <c r="I79" i="2" s="1"/>
  <c r="I75" i="2" a="1"/>
  <c r="I75" i="2" s="1"/>
  <c r="K75" i="2" s="1"/>
  <c r="I71" i="2" a="1"/>
  <c r="I71" i="2" s="1"/>
  <c r="I67" i="2" a="1"/>
  <c r="I67" i="2" s="1"/>
  <c r="I63" i="2" a="1"/>
  <c r="I63" i="2" s="1"/>
  <c r="I59" i="2" a="1"/>
  <c r="I59" i="2" s="1"/>
  <c r="I55" i="2" a="1"/>
  <c r="I55" i="2" s="1"/>
  <c r="I51" i="2" a="1"/>
  <c r="I51" i="2" s="1"/>
  <c r="I47" i="2" a="1"/>
  <c r="I47" i="2" s="1"/>
  <c r="I43" i="2" a="1"/>
  <c r="I43" i="2" s="1"/>
  <c r="I39" i="2" a="1"/>
  <c r="I39" i="2" s="1"/>
  <c r="I35" i="2" a="1"/>
  <c r="I35" i="2" s="1"/>
  <c r="K35" i="2" s="1"/>
  <c r="I31" i="2" a="1"/>
  <c r="I31" i="2" s="1"/>
  <c r="I27" i="2" a="1"/>
  <c r="I27" i="2" s="1"/>
  <c r="I23" i="2" a="1"/>
  <c r="I23" i="2" s="1"/>
  <c r="I19" i="2" a="1"/>
  <c r="I19" i="2" s="1"/>
  <c r="I15" i="2" a="1"/>
  <c r="I15" i="2" s="1"/>
  <c r="I11" i="2" a="1"/>
  <c r="I11" i="2" s="1"/>
  <c r="K11" i="2" s="1"/>
  <c r="I7" i="2" a="1"/>
  <c r="I7" i="2" s="1"/>
  <c r="K7" i="2" s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21" i="1"/>
  <c r="F122" i="1"/>
  <c r="F123" i="1"/>
  <c r="F124" i="1"/>
  <c r="F125" i="1"/>
  <c r="F126" i="1"/>
  <c r="F127" i="1"/>
  <c r="F128" i="1"/>
  <c r="F129" i="1"/>
  <c r="F42" i="1"/>
  <c r="K15" i="2" l="1"/>
  <c r="O15" i="2"/>
  <c r="S15" i="2" s="1"/>
  <c r="L15" i="2"/>
  <c r="R15" i="2" s="1"/>
  <c r="K31" i="2"/>
  <c r="O31" i="2"/>
  <c r="S31" i="2" s="1"/>
  <c r="K55" i="2"/>
  <c r="O55" i="2"/>
  <c r="S55" i="2" s="1"/>
  <c r="L55" i="2"/>
  <c r="R55" i="2" s="1"/>
  <c r="K28" i="2"/>
  <c r="O28" i="2"/>
  <c r="S28" i="2" s="1"/>
  <c r="K52" i="2"/>
  <c r="O52" i="2"/>
  <c r="S52" i="2" s="1"/>
  <c r="K68" i="2"/>
  <c r="L68" i="2"/>
  <c r="R68" i="2" s="1"/>
  <c r="O68" i="2"/>
  <c r="S68" i="2" s="1"/>
  <c r="K112" i="2"/>
  <c r="O112" i="2"/>
  <c r="S112" i="2" s="1"/>
  <c r="K128" i="2"/>
  <c r="O128" i="2"/>
  <c r="S128" i="2" s="1"/>
  <c r="L128" i="2"/>
  <c r="R128" i="2" s="1"/>
  <c r="K42" i="2"/>
  <c r="L42" i="2"/>
  <c r="R42" i="2" s="1"/>
  <c r="O42" i="2"/>
  <c r="S42" i="2" s="1"/>
  <c r="K114" i="2"/>
  <c r="L114" i="2"/>
  <c r="R114" i="2" s="1"/>
  <c r="O114" i="2"/>
  <c r="S114" i="2" s="1"/>
  <c r="K9" i="2"/>
  <c r="O9" i="2"/>
  <c r="S9" i="2" s="1"/>
  <c r="K41" i="2"/>
  <c r="L41" i="2"/>
  <c r="R41" i="2" s="1"/>
  <c r="O41" i="2"/>
  <c r="S41" i="2" s="1"/>
  <c r="K65" i="2"/>
  <c r="O65" i="2"/>
  <c r="S65" i="2" s="1"/>
  <c r="K83" i="2"/>
  <c r="O83" i="2"/>
  <c r="S83" i="2" s="1"/>
  <c r="L83" i="2"/>
  <c r="R83" i="2" s="1"/>
  <c r="K91" i="2"/>
  <c r="O91" i="2"/>
  <c r="S91" i="2" s="1"/>
  <c r="K99" i="2"/>
  <c r="O99" i="2"/>
  <c r="S99" i="2" s="1"/>
  <c r="K107" i="2"/>
  <c r="O107" i="2"/>
  <c r="S107" i="2" s="1"/>
  <c r="L107" i="2"/>
  <c r="R107" i="2" s="1"/>
  <c r="K123" i="2"/>
  <c r="O123" i="2"/>
  <c r="S123" i="2" s="1"/>
  <c r="L123" i="2"/>
  <c r="R123" i="2" s="1"/>
  <c r="K131" i="2"/>
  <c r="O131" i="2"/>
  <c r="S131" i="2" s="1"/>
  <c r="L131" i="2"/>
  <c r="R131" i="2" s="1"/>
  <c r="K139" i="2"/>
  <c r="O139" i="2"/>
  <c r="S139" i="2" s="1"/>
  <c r="K22" i="2"/>
  <c r="L22" i="2"/>
  <c r="R22" i="2" s="1"/>
  <c r="K50" i="2"/>
  <c r="L50" i="2"/>
  <c r="R50" i="2" s="1"/>
  <c r="O50" i="2"/>
  <c r="S50" i="2" s="1"/>
  <c r="K74" i="2"/>
  <c r="O74" i="2"/>
  <c r="S74" i="2" s="1"/>
  <c r="K77" i="2"/>
  <c r="L77" i="2"/>
  <c r="R77" i="2" s="1"/>
  <c r="O77" i="2"/>
  <c r="S77" i="2" s="1"/>
  <c r="K85" i="2"/>
  <c r="O85" i="2"/>
  <c r="S85" i="2" s="1"/>
  <c r="K101" i="2"/>
  <c r="L101" i="2"/>
  <c r="R101" i="2" s="1"/>
  <c r="O101" i="2"/>
  <c r="S101" i="2" s="1"/>
  <c r="K109" i="2"/>
  <c r="L109" i="2"/>
  <c r="R109" i="2" s="1"/>
  <c r="O109" i="2"/>
  <c r="S109" i="2" s="1"/>
  <c r="K117" i="2"/>
  <c r="L117" i="2"/>
  <c r="R117" i="2" s="1"/>
  <c r="O117" i="2"/>
  <c r="S117" i="2" s="1"/>
  <c r="K125" i="2"/>
  <c r="L125" i="2"/>
  <c r="R125" i="2" s="1"/>
  <c r="O125" i="2"/>
  <c r="S125" i="2" s="1"/>
  <c r="K133" i="2"/>
  <c r="L133" i="2"/>
  <c r="R133" i="2" s="1"/>
  <c r="O133" i="2"/>
  <c r="S133" i="2" s="1"/>
  <c r="K141" i="2"/>
  <c r="L141" i="2"/>
  <c r="R141" i="2" s="1"/>
  <c r="O141" i="2"/>
  <c r="S141" i="2" s="1"/>
  <c r="K46" i="2"/>
  <c r="O46" i="2"/>
  <c r="S46" i="2" s="1"/>
  <c r="K70" i="2"/>
  <c r="O70" i="2"/>
  <c r="S70" i="2" s="1"/>
  <c r="K94" i="2"/>
  <c r="L94" i="2"/>
  <c r="R94" i="2" s="1"/>
  <c r="O94" i="2"/>
  <c r="S94" i="2" s="1"/>
  <c r="K39" i="2"/>
  <c r="O39" i="2"/>
  <c r="S39" i="2" s="1"/>
  <c r="K71" i="2"/>
  <c r="O71" i="2"/>
  <c r="S71" i="2" s="1"/>
  <c r="L71" i="2"/>
  <c r="R71" i="2" s="1"/>
  <c r="K12" i="2"/>
  <c r="O12" i="2"/>
  <c r="S12" i="2" s="1"/>
  <c r="L12" i="2"/>
  <c r="R12" i="2" s="1"/>
  <c r="K44" i="2"/>
  <c r="L44" i="2"/>
  <c r="R44" i="2" s="1"/>
  <c r="O44" i="2"/>
  <c r="S44" i="2" s="1"/>
  <c r="K76" i="2"/>
  <c r="O76" i="2"/>
  <c r="S76" i="2" s="1"/>
  <c r="K104" i="2"/>
  <c r="O104" i="2"/>
  <c r="S104" i="2" s="1"/>
  <c r="L104" i="2"/>
  <c r="R104" i="2" s="1"/>
  <c r="K136" i="2"/>
  <c r="O136" i="2"/>
  <c r="S136" i="2" s="1"/>
  <c r="K66" i="2"/>
  <c r="O66" i="2"/>
  <c r="S66" i="2" s="1"/>
  <c r="K25" i="2"/>
  <c r="L25" i="2"/>
  <c r="R25" i="2" s="1"/>
  <c r="O25" i="2"/>
  <c r="S25" i="2" s="1"/>
  <c r="K57" i="2"/>
  <c r="O57" i="2"/>
  <c r="S57" i="2" s="1"/>
  <c r="K19" i="2"/>
  <c r="O19" i="2"/>
  <c r="S19" i="2" s="1"/>
  <c r="K51" i="2"/>
  <c r="O51" i="2"/>
  <c r="S51" i="2" s="1"/>
  <c r="L51" i="2"/>
  <c r="R51" i="2" s="1"/>
  <c r="K16" i="2"/>
  <c r="O16" i="2"/>
  <c r="S16" i="2" s="1"/>
  <c r="K40" i="2"/>
  <c r="O40" i="2"/>
  <c r="S40" i="2" s="1"/>
  <c r="L40" i="2"/>
  <c r="R40" i="2" s="1"/>
  <c r="K48" i="2"/>
  <c r="O48" i="2"/>
  <c r="S48" i="2" s="1"/>
  <c r="L48" i="2"/>
  <c r="R48" i="2" s="1"/>
  <c r="K56" i="2"/>
  <c r="O56" i="2"/>
  <c r="S56" i="2" s="1"/>
  <c r="K72" i="2"/>
  <c r="O72" i="2"/>
  <c r="S72" i="2" s="1"/>
  <c r="K92" i="2"/>
  <c r="O92" i="2"/>
  <c r="S92" i="2" s="1"/>
  <c r="K108" i="2"/>
  <c r="L108" i="2"/>
  <c r="R108" i="2" s="1"/>
  <c r="O108" i="2"/>
  <c r="S108" i="2" s="1"/>
  <c r="K116" i="2"/>
  <c r="L116" i="2"/>
  <c r="R116" i="2" s="1"/>
  <c r="K124" i="2"/>
  <c r="L124" i="2"/>
  <c r="R124" i="2" s="1"/>
  <c r="O124" i="2"/>
  <c r="S124" i="2" s="1"/>
  <c r="K132" i="2"/>
  <c r="L132" i="2"/>
  <c r="R132" i="2" s="1"/>
  <c r="O132" i="2"/>
  <c r="S132" i="2" s="1"/>
  <c r="K54" i="2"/>
  <c r="O54" i="2"/>
  <c r="S54" i="2" s="1"/>
  <c r="K78" i="2"/>
  <c r="O78" i="2"/>
  <c r="S78" i="2" s="1"/>
  <c r="K102" i="2"/>
  <c r="L102" i="2"/>
  <c r="R102" i="2" s="1"/>
  <c r="O102" i="2"/>
  <c r="S102" i="2" s="1"/>
  <c r="K126" i="2"/>
  <c r="O126" i="2"/>
  <c r="S126" i="2" s="1"/>
  <c r="K5" i="2"/>
  <c r="O5" i="2"/>
  <c r="S5" i="2" s="1"/>
  <c r="K13" i="2"/>
  <c r="L13" i="2"/>
  <c r="R13" i="2" s="1"/>
  <c r="O13" i="2"/>
  <c r="S13" i="2" s="1"/>
  <c r="K21" i="2"/>
  <c r="L21" i="2"/>
  <c r="R21" i="2" s="1"/>
  <c r="O21" i="2"/>
  <c r="S21" i="2" s="1"/>
  <c r="K29" i="2"/>
  <c r="L29" i="2"/>
  <c r="R29" i="2" s="1"/>
  <c r="O29" i="2"/>
  <c r="S29" i="2" s="1"/>
  <c r="K37" i="2"/>
  <c r="O37" i="2"/>
  <c r="S37" i="2" s="1"/>
  <c r="K45" i="2"/>
  <c r="L45" i="2"/>
  <c r="R45" i="2" s="1"/>
  <c r="O45" i="2"/>
  <c r="S45" i="2" s="1"/>
  <c r="K53" i="2"/>
  <c r="O53" i="2"/>
  <c r="S53" i="2" s="1"/>
  <c r="K61" i="2"/>
  <c r="L61" i="2"/>
  <c r="R61" i="2" s="1"/>
  <c r="O61" i="2"/>
  <c r="S61" i="2" s="1"/>
  <c r="K69" i="2"/>
  <c r="O69" i="2"/>
  <c r="S69" i="2" s="1"/>
  <c r="K130" i="2"/>
  <c r="L130" i="2"/>
  <c r="R130" i="2" s="1"/>
  <c r="O130" i="2"/>
  <c r="S130" i="2" s="1"/>
  <c r="K23" i="2"/>
  <c r="L23" i="2"/>
  <c r="R23" i="2" s="1"/>
  <c r="K47" i="2"/>
  <c r="O47" i="2"/>
  <c r="S47" i="2" s="1"/>
  <c r="K63" i="2"/>
  <c r="O63" i="2"/>
  <c r="S63" i="2" s="1"/>
  <c r="K20" i="2"/>
  <c r="O20" i="2"/>
  <c r="S20" i="2" s="1"/>
  <c r="K36" i="2"/>
  <c r="O36" i="2"/>
  <c r="S36" i="2" s="1"/>
  <c r="K60" i="2"/>
  <c r="O60" i="2"/>
  <c r="S60" i="2" s="1"/>
  <c r="K96" i="2"/>
  <c r="O96" i="2"/>
  <c r="S96" i="2" s="1"/>
  <c r="L96" i="2"/>
  <c r="R96" i="2" s="1"/>
  <c r="K120" i="2"/>
  <c r="O120" i="2"/>
  <c r="S120" i="2" s="1"/>
  <c r="L120" i="2"/>
  <c r="R120" i="2" s="1"/>
  <c r="K18" i="2"/>
  <c r="L18" i="2"/>
  <c r="R18" i="2" s="1"/>
  <c r="O18" i="2"/>
  <c r="S18" i="2" s="1"/>
  <c r="K90" i="2"/>
  <c r="L90" i="2"/>
  <c r="R90" i="2" s="1"/>
  <c r="O90" i="2"/>
  <c r="S90" i="2" s="1"/>
  <c r="K27" i="2"/>
  <c r="O27" i="2"/>
  <c r="S27" i="2" s="1"/>
  <c r="L27" i="2"/>
  <c r="R27" i="2" s="1"/>
  <c r="K43" i="2"/>
  <c r="O43" i="2"/>
  <c r="S43" i="2" s="1"/>
  <c r="L43" i="2"/>
  <c r="R43" i="2" s="1"/>
  <c r="K59" i="2"/>
  <c r="O59" i="2"/>
  <c r="S59" i="2" s="1"/>
  <c r="K67" i="2"/>
  <c r="O67" i="2"/>
  <c r="S67" i="2" s="1"/>
  <c r="L67" i="2"/>
  <c r="R67" i="2" s="1"/>
  <c r="K79" i="2"/>
  <c r="O79" i="2"/>
  <c r="S79" i="2" s="1"/>
  <c r="K87" i="2"/>
  <c r="O87" i="2"/>
  <c r="S87" i="2" s="1"/>
  <c r="K95" i="2"/>
  <c r="O95" i="2"/>
  <c r="S95" i="2" s="1"/>
  <c r="L95" i="2"/>
  <c r="R95" i="2" s="1"/>
  <c r="K103" i="2"/>
  <c r="O103" i="2"/>
  <c r="S103" i="2" s="1"/>
  <c r="K111" i="2"/>
  <c r="O111" i="2"/>
  <c r="S111" i="2" s="1"/>
  <c r="L111" i="2"/>
  <c r="R111" i="2" s="1"/>
  <c r="K119" i="2"/>
  <c r="O119" i="2"/>
  <c r="S119" i="2" s="1"/>
  <c r="L119" i="2"/>
  <c r="R119" i="2" s="1"/>
  <c r="K127" i="2"/>
  <c r="O127" i="2"/>
  <c r="S127" i="2" s="1"/>
  <c r="L127" i="2"/>
  <c r="R127" i="2" s="1"/>
  <c r="K135" i="2"/>
  <c r="O135" i="2"/>
  <c r="S135" i="2" s="1"/>
  <c r="K10" i="2"/>
  <c r="O10" i="2"/>
  <c r="S10" i="2" s="1"/>
  <c r="K34" i="2"/>
  <c r="O34" i="2"/>
  <c r="S34" i="2" s="1"/>
  <c r="K62" i="2"/>
  <c r="L62" i="2"/>
  <c r="R62" i="2" s="1"/>
  <c r="O62" i="2"/>
  <c r="S62" i="2" s="1"/>
  <c r="K86" i="2"/>
  <c r="O86" i="2"/>
  <c r="S86" i="2" s="1"/>
  <c r="K110" i="2"/>
  <c r="L110" i="2"/>
  <c r="R110" i="2" s="1"/>
  <c r="O110" i="2"/>
  <c r="S110" i="2" s="1"/>
  <c r="K84" i="2"/>
  <c r="O84" i="2"/>
  <c r="S84" i="2" s="1"/>
  <c r="K81" i="2"/>
  <c r="O81" i="2"/>
  <c r="S81" i="2" s="1"/>
  <c r="K97" i="2"/>
  <c r="O97" i="2"/>
  <c r="S97" i="2" s="1"/>
  <c r="K105" i="2"/>
  <c r="L105" i="2"/>
  <c r="R105" i="2" s="1"/>
  <c r="O105" i="2"/>
  <c r="S105" i="2" s="1"/>
  <c r="K113" i="2"/>
  <c r="L113" i="2"/>
  <c r="R113" i="2" s="1"/>
  <c r="O113" i="2"/>
  <c r="S113" i="2" s="1"/>
  <c r="K121" i="2"/>
  <c r="L121" i="2"/>
  <c r="R121" i="2" s="1"/>
  <c r="O121" i="2"/>
  <c r="S121" i="2" s="1"/>
  <c r="K129" i="2"/>
  <c r="O129" i="2"/>
  <c r="S129" i="2" s="1"/>
  <c r="K137" i="2"/>
  <c r="L137" i="2"/>
  <c r="R137" i="2" s="1"/>
  <c r="O137" i="2"/>
  <c r="S137" i="2" s="1"/>
  <c r="K38" i="2"/>
  <c r="L38" i="2"/>
  <c r="R38" i="2" s="1"/>
  <c r="O38" i="2"/>
  <c r="S38" i="2" s="1"/>
  <c r="K58" i="2"/>
  <c r="L58" i="2"/>
  <c r="R58" i="2" s="1"/>
  <c r="O58" i="2"/>
  <c r="S58" i="2" s="1"/>
  <c r="K82" i="2"/>
  <c r="O82" i="2"/>
  <c r="S82" i="2" s="1"/>
  <c r="K106" i="2"/>
  <c r="L106" i="2"/>
  <c r="R106" i="2" s="1"/>
  <c r="K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3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2" i="1"/>
  <c r="E142" i="2" l="1"/>
  <c r="F153" i="1"/>
</calcChain>
</file>

<file path=xl/sharedStrings.xml><?xml version="1.0" encoding="utf-8"?>
<sst xmlns="http://schemas.openxmlformats.org/spreadsheetml/2006/main" count="1258" uniqueCount="589">
  <si>
    <t>NOMBRE</t>
  </si>
  <si>
    <t>ADAPTADOR ULTRASITE</t>
  </si>
  <si>
    <t>ALCOHOL BOTELLA 700 ML</t>
  </si>
  <si>
    <t>AMBU RESUCITADOR ADULTO DESECHABLE</t>
  </si>
  <si>
    <t>BARRERA DE COLOSTOMIA No 57</t>
  </si>
  <si>
    <t>BLUSA DESECHABLE ADULTO (abierta y con cordon)</t>
  </si>
  <si>
    <t>BOLSA DE COLOSTOMIA No 57</t>
  </si>
  <si>
    <t>BOLSA DE COLOSTOMIA No 70</t>
  </si>
  <si>
    <t>BOLSA NUTRICION PARENTERAL 200 ML</t>
  </si>
  <si>
    <t>BOLSA NUTRICION PARENTERAL 2000 ML</t>
  </si>
  <si>
    <t>BOLSA RECOLECCION DE FLUIDOS LINER 1300 CC</t>
  </si>
  <si>
    <t>BOLSA RECOLECTORA DE ORINA ADULTO 2000 ML</t>
  </si>
  <si>
    <t>BOLSA VACIA EVA FREKA MIX X 250 ML</t>
  </si>
  <si>
    <t>CANULA DE ALTO FLUJO PREMATURO REF. EQ-1-C-0030</t>
  </si>
  <si>
    <t>CANULA NASAL ADULTO</t>
  </si>
  <si>
    <t>CANULA NASAL NEONATAL</t>
  </si>
  <si>
    <t>CATETER ARTERIAL LEADERCATH 115090 8CM</t>
  </si>
  <si>
    <t>CATETER VENOSO G-14</t>
  </si>
  <si>
    <t>CATETER VENOSO G-18</t>
  </si>
  <si>
    <t>CATETER VENOSO G-20</t>
  </si>
  <si>
    <t>CATGUT CROMADO 1 CT-1 1/2 36.4 MM 925 T</t>
  </si>
  <si>
    <t>CATGUT CROMADO 2/0 CT-1 1/2 36.4 MM 923 T</t>
  </si>
  <si>
    <t>CERTOFIX DUO V 720</t>
  </si>
  <si>
    <t>CERTOFIX MONO S 110 - 220</t>
  </si>
  <si>
    <t>CERTOFIX TRIO V720 - REF 4163214</t>
  </si>
  <si>
    <t>DISPOSITIVOS INTRAUTERINOS</t>
  </si>
  <si>
    <t>EQUIPO KIT VENTURY PEDIATRICO</t>
  </si>
  <si>
    <t>EQUIPO PARA EXTENSION DE ANESTESIA</t>
  </si>
  <si>
    <t>ESPARADRAPO FIXOMULL 15 CM X 10 MTS ESLASTICO</t>
  </si>
  <si>
    <t>ESPARADRAPO MICROPORE 1X10 YDS (3M)</t>
  </si>
  <si>
    <t>ESPONJA HEMOSTATICA</t>
  </si>
  <si>
    <t>ETHILON 2/0 SC26 164T 45 CM AGUJA CORTANTE</t>
  </si>
  <si>
    <t>ETHILON 4/0 PS-2 P 1667T</t>
  </si>
  <si>
    <t>ETHILON 6/0 SC-16 160T</t>
  </si>
  <si>
    <t>FILTRO INFUSION GLOBULOS ROJOS DESLEUCOCITADOR</t>
  </si>
  <si>
    <t>FILTRO NARIZ DE CAMELLO</t>
  </si>
  <si>
    <t>FILTRO PARA NUTRICION ( MINI SPIKE PLUS)</t>
  </si>
  <si>
    <t>GORRO DESECHABLE TIPO ORUGA</t>
  </si>
  <si>
    <t>HEMOVAC 1/4 400 ML</t>
  </si>
  <si>
    <t>HOJA DE BISTURI No 15</t>
  </si>
  <si>
    <t>HUMIDIFICADOR</t>
  </si>
  <si>
    <t>INCENTIVO RESPIRATORIO TRES ESFERAS</t>
  </si>
  <si>
    <t>INCENTIVO RESPIRATORIO UNA ESFERA</t>
  </si>
  <si>
    <t>INTRODUCTOR PERCUTANEO 8.5FR X 10CM</t>
  </si>
  <si>
    <t>JERINGA DE 1 ML MILIMETRICA EN 3 PARTES</t>
  </si>
  <si>
    <t>JERINGA DE 3 ML 3 PARTES</t>
  </si>
  <si>
    <t>JERINGA DE 50 ML X 21G 1 1/2</t>
  </si>
  <si>
    <t>JERINGA DE 60 ML</t>
  </si>
  <si>
    <t>JERINGA INSULINA 1 ML TAPA NARANJA</t>
  </si>
  <si>
    <t>KIT CANULA DE TRAQUEOSTOMIA FENESTRADA CON BALON N 6</t>
  </si>
  <si>
    <t>KIT CIRCUITO PARA VENTILADOR BICALENTADO RT268</t>
  </si>
  <si>
    <t>KIT CPAP DE BURBUJA SISTEMA DE SUMINISTRO REF:BC161-10</t>
  </si>
  <si>
    <t>KIT PARA GASTROSTOMIA ENDOSCOPICA PERCUTANEA 20 FR (6.67 MM)</t>
  </si>
  <si>
    <t>LLAVE DE TRES VIAS</t>
  </si>
  <si>
    <t>MALLA PROLENE 15 X15 OPTILENE MESH</t>
  </si>
  <si>
    <t>MASCARA NEONATAL (BABY FLOW) TALLA M</t>
  </si>
  <si>
    <t>MASCARA NO INVASIVA BITRAC ADULTO OVALADA TOTAL FACE CON CODO ESTÁNDAR 22MM HEMBRA + ARNES ADULTO</t>
  </si>
  <si>
    <t>MASCARA PARA VENTILACION NO INVASIVA BITRAC AVIADOR TOTAL FACE ADULTO TALLA L C.PAP</t>
  </si>
  <si>
    <t>MASCARILLA DE OXIGENO NEONATAL</t>
  </si>
  <si>
    <t>MASCARILLA DESECHABLE CON RESORTE</t>
  </si>
  <si>
    <t>MASCARILLA PARA OXIGENO CON RESERVORIO ADULTO</t>
  </si>
  <si>
    <t>PERIFIX 300 MINI SET CON G-18</t>
  </si>
  <si>
    <t>PINZA COLOSTOMIA</t>
  </si>
  <si>
    <t>POLVO PARA OSTOMIA X 28 GR FCO</t>
  </si>
  <si>
    <t>PRESERVATIVO</t>
  </si>
  <si>
    <t>PROLENE 2/0 CT1 8423T 75 CM AGUJA REDONDA</t>
  </si>
  <si>
    <t>PROLENE 2/0 VASCULAR (SHMST) 90 CM REF. 8523T AGUJA SH MASTER ETH</t>
  </si>
  <si>
    <t>PROLENE 3/0 9522 T CARDIOVASCULAR</t>
  </si>
  <si>
    <t>PROLENE 3/0 KS 8622H 75 CM AGUJA RECTA CORTANTE</t>
  </si>
  <si>
    <t>PROLENE 4/0 PS2 P8682 45 CM AGUJA CORTANTE</t>
  </si>
  <si>
    <t>PROLENE 5/0 CARDIVASCULAR RB-1 9556 T DOBLE AGUJA</t>
  </si>
  <si>
    <t>PROLENE 5/0 PS2 P8686T 45 CM AGUJA CORTANTE</t>
  </si>
  <si>
    <t>PROLENE 6/0 P1 P8697T 45 CM AGUJA CORTANTE</t>
  </si>
  <si>
    <t>PRONGS NASAL M</t>
  </si>
  <si>
    <t>SEDA 0 CT-1 424H</t>
  </si>
  <si>
    <t>SEDA 1 SH K835H</t>
  </si>
  <si>
    <t>SEDA 2/0 SH 75 CM</t>
  </si>
  <si>
    <t>SET DE MONITOREO DE GASTO CARDIACO FT</t>
  </si>
  <si>
    <t>SET PARA GASTO CARDIACO VW 5F. 20CM. 84 IP</t>
  </si>
  <si>
    <t>SET PERFUSOR 20 ML</t>
  </si>
  <si>
    <t>SISTEMA CERRADO PARA SUCCION DE TRAQUEOSTOMIA CONTINUA N14 72 HORAS</t>
  </si>
  <si>
    <t>SISTEMA CERRADO PARA SUCCION ENDOTRAQUEAL CONTINUA ADULTO N.14 (72 HRS)</t>
  </si>
  <si>
    <t>SISTEMA CERRADO PARA SUCCION TRAQUEAL Nº 8</t>
  </si>
  <si>
    <t>SISTEMA DE BOLSA DE HIPERINFLADO (T-PIECE RESUSCITATOR NEO-TEE)</t>
  </si>
  <si>
    <t>SISTEMA DE COMPRESION TALLA M</t>
  </si>
  <si>
    <t>SISTEMA DE DRENAJE TORACICO X 2300 ML</t>
  </si>
  <si>
    <t>SONDA DE SUCCION N. 10</t>
  </si>
  <si>
    <t>SONDA DE SUCCION N. 12</t>
  </si>
  <si>
    <t>SONDA DE SUCCION N. 14</t>
  </si>
  <si>
    <t>SONDA DE SUCCION N. 16</t>
  </si>
  <si>
    <t>SONDA FOLEY No 14</t>
  </si>
  <si>
    <t>SONDA FOLEY No 22 3 VIAS</t>
  </si>
  <si>
    <t>SONDA NASOGASTRICA No 14</t>
  </si>
  <si>
    <t>SONDA NASOGASTRICA No 16</t>
  </si>
  <si>
    <t>SONDA NASOGASTRICA No 20</t>
  </si>
  <si>
    <t>SONDA NASOGASTRICA No 8</t>
  </si>
  <si>
    <t>SONDA NELATON No 10</t>
  </si>
  <si>
    <t>SONDA NELATON No 12</t>
  </si>
  <si>
    <t>SONDA NELATON No 18</t>
  </si>
  <si>
    <t>SONDA NELATON No 6</t>
  </si>
  <si>
    <t>SONDA NUTRICION ENTERAL DE TUNSGTENO</t>
  </si>
  <si>
    <t>SPINOCAN N0 27G X 3 1/2</t>
  </si>
  <si>
    <t>TEGADERM 10*12 CM</t>
  </si>
  <si>
    <t>TEGADERM 8.5 CM X 11.5 CM PARA FIJACION DE CATETER</t>
  </si>
  <si>
    <t>TEGADERM APOSITO 6X7 CM 1624 W 3M</t>
  </si>
  <si>
    <t>TOALLA MATERNA NOSOTRAS</t>
  </si>
  <si>
    <t>TRAMPA DE LUKENS 40 ML</t>
  </si>
  <si>
    <t>TRANSDUCTOR DE PRESION MONO</t>
  </si>
  <si>
    <t>TUBO DE TORAX No 28</t>
  </si>
  <si>
    <t>TUBO DE TORAX No 30</t>
  </si>
  <si>
    <t>TUBO ENDOTRAQUEAL No 2.5 S/B</t>
  </si>
  <si>
    <t>TUBO ENDOTRAQUEAL No 3.0 S/B</t>
  </si>
  <si>
    <t>TUBO ENDOTRAQUEAL No 8.0 C/B</t>
  </si>
  <si>
    <t>TUBO ENDOTRAQUEAL NO. 7.5 C/B</t>
  </si>
  <si>
    <t>TUBO NASAL 70 MM</t>
  </si>
  <si>
    <t>VENDA DE ALGODON 5X5</t>
  </si>
  <si>
    <t>VENDA ELASTICA 3 X 5 Y</t>
  </si>
  <si>
    <t>VENDA ELASTICA 4 X 5 YARDAS</t>
  </si>
  <si>
    <t>VENDA ORTOPEDICA ELASTICA 4X5 YARDAS</t>
  </si>
  <si>
    <t>VICRIL 1 CT-1 PLUS 1/2 36.4 MM VCP347</t>
  </si>
  <si>
    <t>VICRIL 2/0 PLUS (SH) 70 CM VCP317H - GASTROINTESTINAL</t>
  </si>
  <si>
    <t>VICRIL 6/0  URO J302 H</t>
  </si>
  <si>
    <t>VALOR UNITARIO</t>
  </si>
  <si>
    <t>N°</t>
  </si>
  <si>
    <t>NECESIDAD</t>
  </si>
  <si>
    <t>VALOR TOTAL</t>
  </si>
  <si>
    <t>FORMULA LACTEA INFANTIL DE 0 A 6 MESES X 60 ML DE 24 KCAL</t>
  </si>
  <si>
    <t>HIDROCLOROTIAZIDA 25 MG TABLETA</t>
  </si>
  <si>
    <t>METRONIDAZOL 500 MG TABLETA</t>
  </si>
  <si>
    <t>OMEPRAZOL 20 MG CAPSULA</t>
  </si>
  <si>
    <t>ACETATO DE ALUMINIO LOCION 0.059% / 120 ML</t>
  </si>
  <si>
    <t>ADRENALINA 1 MG/1 ML AMPOLLA</t>
  </si>
  <si>
    <t>ALBENDAZOL 400MG/20ML SUSPENSIÓN</t>
  </si>
  <si>
    <t>AMINOFILINA 240 MG 10 ML AMP</t>
  </si>
  <si>
    <t>AMIODARONA CLORHIDRATO 150 MG AMPOLLA</t>
  </si>
  <si>
    <t>BESILATO DE CISATRACURIO 10 MG/5 ML AMPOLLA</t>
  </si>
  <si>
    <t>BROMURO DE ROCURONIO 50 MG 5 ML.</t>
  </si>
  <si>
    <t>BUPIVACAINA CON EPINEFRINA 0.5% X 10 ML AMPOLLA</t>
  </si>
  <si>
    <t>CLARITROMICINA 500 MG AMPOLLA</t>
  </si>
  <si>
    <t>CLOPIDOGREL 75 MG TABLETA</t>
  </si>
  <si>
    <t>CROMOGLICATO DE SODIO 2% SOLUCION OFTALMICA</t>
  </si>
  <si>
    <t>DEXAMETASONA 4 MG/1ML AMPOLLA</t>
  </si>
  <si>
    <t>DIOSMINA 500MG TABLETAS</t>
  </si>
  <si>
    <t>DOBUTAMINA 250 MG / 5 ML FCO</t>
  </si>
  <si>
    <t>ELEMENTOS TRAZA 10 ML AMPOLLA</t>
  </si>
  <si>
    <t>ERITROPOYETINA 4000 UI AMPOLLA X 1 ML</t>
  </si>
  <si>
    <t>ETILEFRINA 10 MG/1 ML AMPOLLA</t>
  </si>
  <si>
    <t>FENOBARBITAL 40 MG AMPOLLA</t>
  </si>
  <si>
    <t>GLUCERNA LIQUIDO BOTELLA 237 ML</t>
  </si>
  <si>
    <t>HIERRO 0.3MG/3.6G ZINC 1MG/3.6G CALCIO 117MG/3.6G GRANULOS CONVENCIONALES (FORTIFICADORES DE LA ALIMENTACION)</t>
  </si>
  <si>
    <t>LIDOCAINA 80 GR 83 ML SPRAY</t>
  </si>
  <si>
    <t>LIDOCAINA SIN EPINEFRINA 2% FRASCO 50 ML</t>
  </si>
  <si>
    <t>LINEZOLID 2 MG/ML SOLUCION INYECTABLE FRASCO POR 300 ML</t>
  </si>
  <si>
    <t>LORAZEPAM 1 MG TABLETA</t>
  </si>
  <si>
    <t>MEROPENEM 500 MG FCO</t>
  </si>
  <si>
    <t>MIDAZOLAM (DORMICUM) 15MG/3ML AMPOLLA</t>
  </si>
  <si>
    <t>MIDAZOLAM (DORMICUM) AMPOLLAS 50 MG / 10 ML</t>
  </si>
  <si>
    <t>MISOPROSTOL 50 MCG TABLETA</t>
  </si>
  <si>
    <t>N-ACETILCISTEINA 600 MG SOBRES</t>
  </si>
  <si>
    <t>NIFEDIPINO 30 MG TABLETAS DE LIBERACIÓN OSMÓTICA</t>
  </si>
  <si>
    <t>NITROFURAZONA TUBO 40GR</t>
  </si>
  <si>
    <t>NITROGLICERINA 0.2 MG/ ML X 250 ML EN DEXTROSA AL 5% SOLUCION INYECTABLE</t>
  </si>
  <si>
    <t>OXIMETAZOLINA 0.25% SOLUCION NASAL 15 ML</t>
  </si>
  <si>
    <t>OXITOCINA 10 U.I/1 ML AMPOLLA</t>
  </si>
  <si>
    <t>PALIVIZUMAB 50 MG AMPOLLA</t>
  </si>
  <si>
    <t>PARACETAMOL SOLUCION PARA PERFUSION 10MG/ML AMPOLLA</t>
  </si>
  <si>
    <t>PERATIVE LIQUIDO LIQUIDO LATA 237 ML</t>
  </si>
  <si>
    <t>PIPERACILINA + TAZOBACTAM 4.5 GR AMPOLLA</t>
  </si>
  <si>
    <t>POLIETILENGLICOL 3350 X 110.1 GR SOBRE</t>
  </si>
  <si>
    <t>QUETIAPINA 25MG TABLETAS</t>
  </si>
  <si>
    <t>SULFACETAMIDA 100 MG (10%) X 5 ML GOTAS OFTALMICAS</t>
  </si>
  <si>
    <t>SURFACTANTE 4 ML SURVANTA AMPOLLA</t>
  </si>
  <si>
    <t>TIOPENTAL SODICO 1 GR AMPOLLA</t>
  </si>
  <si>
    <t>TOXOIDE TETANICO 0.5 ML AMPOLLA</t>
  </si>
  <si>
    <t>VANCOMICINA 500MG/10ML AMPOLLA</t>
  </si>
  <si>
    <t>VITAMINAS LIPOSOLUBLES PARA NP X 10 ML AMPOLLA (VITALIPID INFANT)</t>
  </si>
  <si>
    <t>ACETIL SALICILICO ACIDO 100 MG TABLETA</t>
  </si>
  <si>
    <t>AMLODIPINO 5 MG TABLETA</t>
  </si>
  <si>
    <t>AMPICILINA + SULBACTAM 1.5 GR AMPOLLA</t>
  </si>
  <si>
    <t>ATORVASTATINA 20 MG TABLETA</t>
  </si>
  <si>
    <t>CEFALEXINA 500 MG TABLETA</t>
  </si>
  <si>
    <t>CLORURO DE POTASIO 2MEQ/10ML AMP</t>
  </si>
  <si>
    <t>CLORURO DE SODIO 0.9% X 100 ML SOLUCION INYECTABLE</t>
  </si>
  <si>
    <t>CLORURO DE SODIO 0.9% X 500 ML SOLUCION INYECTABLE</t>
  </si>
  <si>
    <t>ERGOTAMINA + CAFEINA 1 MG + 100 MG TABLETA</t>
  </si>
  <si>
    <t>FUROSEMIDA 20 MG AMPOLLA</t>
  </si>
  <si>
    <t>NIMODIPINA 30 MG TABLETA</t>
  </si>
  <si>
    <t>ACETATO DE MEDROXIPROGESTERONA 150 MG X 3 ML AMP</t>
  </si>
  <si>
    <t>ACETAZOLAMIDA 250 MG TAB</t>
  </si>
  <si>
    <t>ACIDO ASCORBICO AMP 500 MG/ 5 ML</t>
  </si>
  <si>
    <t>ACIDO TRANEXAMICO 500 MG TABLETA</t>
  </si>
  <si>
    <t>ADENOSINA 6 MG 2 ML AMPOLLA</t>
  </si>
  <si>
    <t>AGUA ESTERIL 500 ML BOLSA</t>
  </si>
  <si>
    <t>AGUA OXIGENADA FRASCO 120 ML</t>
  </si>
  <si>
    <t>ALBUMINA HUMANA NORMAL 20 % X 50 ML</t>
  </si>
  <si>
    <t>ALOPURINOL 100 MG</t>
  </si>
  <si>
    <t>ALOPURINOL 300 MG TAB</t>
  </si>
  <si>
    <t>ALPRAZOLAM 0.5 MG TABLETA</t>
  </si>
  <si>
    <t>AMIKACINA 100 MG/2 ML AMPOLLA</t>
  </si>
  <si>
    <t>AMIODARONA 200 MG TABLETA</t>
  </si>
  <si>
    <t>AMPICILINA 1 GR AMPOLLA</t>
  </si>
  <si>
    <t>BETAMETASONA 0.05% X 20 GR CREMA</t>
  </si>
  <si>
    <t>BETAMETASONA 4 MG AMPOLLA</t>
  </si>
  <si>
    <t>CALCITRIOL 0.25 MCG TABLETA</t>
  </si>
  <si>
    <t>CITICOLINA 500 MG/2 ML AMPOLLA</t>
  </si>
  <si>
    <t>CITRATO DE CAFEINA 20MG/ML ORAL/IV AMPOLLA POR 3ML</t>
  </si>
  <si>
    <t>CLEMASTINA 2MG/2ML</t>
  </si>
  <si>
    <t>CLONAZEPAM 0.5 MG TABLETA</t>
  </si>
  <si>
    <t>CLONAZEPAM 2 MG TABLETAS</t>
  </si>
  <si>
    <t>CLONAZEPAM 2.5MG/MG X 20 ML SOLUCION ORAL</t>
  </si>
  <si>
    <t>CLORURO DE SODIO 0.9% X 250 ML SOLUCION INYECTABLE</t>
  </si>
  <si>
    <t>CLOTRIMAZOL OVULO VAGINAL 100 MG</t>
  </si>
  <si>
    <t>COLAGENASA 120 UI/100 MG TUBO X 40 GR</t>
  </si>
  <si>
    <t>COLISTIMETATO DE SODIO X 150 MG (COLISTINA)</t>
  </si>
  <si>
    <t>DEXMEDETOMIDINA HCL 200 MCG / 2ML SOLUCION INYECTABLE AMPOLLA</t>
  </si>
  <si>
    <t>DEXTROSA AL 50% AGUA D. 500 ML</t>
  </si>
  <si>
    <t>DIATRIZOICO SODIO + DIATRIZOATO DE MEGLUMINA X 30 ML</t>
  </si>
  <si>
    <t>ENSURE CLINICAL LIQUIDO BOTELLA 220 ML</t>
  </si>
  <si>
    <t>ENSURE PLUS HN LIQUIDO BOTELLA 237 ML</t>
  </si>
  <si>
    <t>ETERONOGESTREL 68 MG IMPLANTE SUBDERMICO (IMPLANON)</t>
  </si>
  <si>
    <t>FENTANILO CITRATO 0.5 MG X 10 ML AMPOLLA</t>
  </si>
  <si>
    <t>FLUCONAZOL 200 MG/100 ML AMPOLLA</t>
  </si>
  <si>
    <t>FORMULA LACTEA INFANTIL DE 0 A 6 MESES X 60 ML DE 30 KCAL</t>
  </si>
  <si>
    <t>FORMULA LACTEA PREMATUROS X 60 ML</t>
  </si>
  <si>
    <t>GLICOFOSFATO DE SODIO 20 ML AMPOLLA</t>
  </si>
  <si>
    <t>GLUCONATO DE CALCIO 10% X 10 ML AMP</t>
  </si>
  <si>
    <t>GLUTAMINA + LACTOBACILLOS SOBRE X 15 GRAMOS</t>
  </si>
  <si>
    <t>HEPARINA BAJO PESO MOLECULAR 40MG (ENOXAPARINA MEDICAMENTO BIOLOGICO DE REFERENCIA)</t>
  </si>
  <si>
    <t>HEPARINA BAJO PESO MOLECULAR 60 MG (ENOXAPARINA MEDICAMENTO BIOLOGICO DE REFERENCIA)</t>
  </si>
  <si>
    <t>HEPARINA SODICA 5.000 UI/ML AMPOLLA X 5 ML</t>
  </si>
  <si>
    <t>HIERRO SACAROSA x 100 MG / 5 ML AMP</t>
  </si>
  <si>
    <t>HIOSCINA 20 MG X 1 ML AMPOLLA</t>
  </si>
  <si>
    <t>INSULINA GLULISINA 100UI/ML X 3 ML PLUMA PEN</t>
  </si>
  <si>
    <t>INSULINA R 100 UI 10 ML FCO</t>
  </si>
  <si>
    <t>LABETALOL 100 MG AMPOLLA</t>
  </si>
  <si>
    <t>LAMIVUDINA 150 MG + ZIDOVUDINA 300 MG TABLETA</t>
  </si>
  <si>
    <t>LIDOCAINA 2% JALEA TUBO 30 ML</t>
  </si>
  <si>
    <t>LOPINAVIR 200 MG RITONAVIR 50 MG TABLETA</t>
  </si>
  <si>
    <t>MANITOL BOLSA 500 ML</t>
  </si>
  <si>
    <t>MEROPENEM 1G FCO</t>
  </si>
  <si>
    <t>METILERGOMETRINA 0.2 MG AMPOLLA</t>
  </si>
  <si>
    <t>METILPREDNISOLONA ACETATO 40 MG AMPOLLA</t>
  </si>
  <si>
    <t>METOCLOPRAMIDA 10MG/2ML AMPOLLA</t>
  </si>
  <si>
    <t>METRONIDAZOL 500MG/100ML AMPOLLA</t>
  </si>
  <si>
    <t>NEPRO AP LÍQUIDO LATA 237 ML</t>
  </si>
  <si>
    <t>NOREPINEFRINA BITARTRATO 1 MG 4 ML AMPOLLA</t>
  </si>
  <si>
    <t>OMEPRAZOL 40 MG AMPOLLA</t>
  </si>
  <si>
    <t>PALIVIZUMAB 100 MG AMPOLLA</t>
  </si>
  <si>
    <t>POLIMIXINA B POLVO LIOFILIZADO PARA INYECCION 500.000 UI</t>
  </si>
  <si>
    <t>PRAZOSINA 1 MG TABLETA</t>
  </si>
  <si>
    <t>PULMOCARE LÍQUIDO LATA 237 ML</t>
  </si>
  <si>
    <t>SEVORANE 100% FRASCO 250 ML</t>
  </si>
  <si>
    <t>SOLUCION LACTATO RINGER BOLSA 500 ML</t>
  </si>
  <si>
    <t>SUCRALFATO 1 GR TABLETA</t>
  </si>
  <si>
    <t>SULFATO DE MAGNESIO 20% 10 ML AMPOLLA</t>
  </si>
  <si>
    <t>SURFACTANTE 8 ML SURVANTA AMPOLLA</t>
  </si>
  <si>
    <t>TIGECICLINA 50 MG AMP</t>
  </si>
  <si>
    <t>TOCOFEROL GRAGEAS 400UI</t>
  </si>
  <si>
    <t>TRAMADOL 100 MG/2 ML AMPOLLA</t>
  </si>
  <si>
    <t>TRAMADOL 100 MG/ML X 10 ML GOTAS SOLUCION ORAL</t>
  </si>
  <si>
    <t>TRAMADOL 50 MG/1 ML AMPOLLA</t>
  </si>
  <si>
    <t>VERAPAMILO 120 MG TABLETA</t>
  </si>
  <si>
    <t>VITAMINAS HIDROSOLUBLES PARA NP X 10 ML AMPOLLA (SOLUVIT N)</t>
  </si>
  <si>
    <t>WARFARINA SODICA 5 MG TAB</t>
  </si>
  <si>
    <t>ZIDOVUDINA 10 MG/ML 240 ML</t>
  </si>
  <si>
    <t>AGUA OXIGENADA X 3700 ML AL 50%</t>
  </si>
  <si>
    <t>GALoN</t>
  </si>
  <si>
    <t>AGUJA DESECHABLE 20G X 1</t>
  </si>
  <si>
    <t>UNIDAD</t>
  </si>
  <si>
    <t>AGUJA DESECHABLE CORTA 21</t>
  </si>
  <si>
    <t>AGUJA DESECHABLE No 18</t>
  </si>
  <si>
    <t>ALGODON TIPO HOSPITALARIO</t>
  </si>
  <si>
    <t>BLUSA DESECHABLE MANGA LARGA ANTIFLUIDO</t>
  </si>
  <si>
    <t xml:space="preserve">DETERGENTE ENZIMATICO  X 1 LITRO </t>
  </si>
  <si>
    <t>LITRO</t>
  </si>
  <si>
    <t>FORMULA 55 X LITRO DESINFECTANTE - AMONIO CUATERNARIO</t>
  </si>
  <si>
    <t>GLUCONATO DE CLORHEXIDINA EN SOLUCION TOPICA GERMICINA AL 2,3% X 30 ML EN UNIDOSIS</t>
  </si>
  <si>
    <t>BOLSA</t>
  </si>
  <si>
    <t>GUANTE DESECHABLE DE LATEX TALLA: M Y S CJA X 100 UNDS</t>
  </si>
  <si>
    <t>CAJA</t>
  </si>
  <si>
    <t>INDICADOR QUIMICO 1250 CAJA X 240 VAPOR</t>
  </si>
  <si>
    <t>JABON ANTISEPTICO DE USO EXTERNO CON 2% DE GLUCONATO DE CLORHEXIDINA X  850 ML PARA DISPENSADOR</t>
  </si>
  <si>
    <t xml:space="preserve">JABON ANTISEPTICO DE USO EXTERNO CON 2% DE GLUCONATO DE CLORHEXIDINA X  ML UNIDOSIS </t>
  </si>
  <si>
    <t>KIT CAMA (SABANA. SOBRESABANA Y FUNDA) DESECHABLE</t>
  </si>
  <si>
    <t>PAQUETE</t>
  </si>
  <si>
    <t>KIT CAMILLA (SABANA, SOBRESABANA Y FUNDA) DESECHABLE</t>
  </si>
  <si>
    <t>KIT DE MAYO (CAMISA. PANTALON. GORRO. POLAINAS) DESECHABLE</t>
  </si>
  <si>
    <t>LINEA DE CANNOGRAFIA DESECHABLE</t>
  </si>
  <si>
    <t>MASCARILLA PARA ANESTESIA Nº 0</t>
  </si>
  <si>
    <t>MASCARILLA PARA ANESTESIA Nº 1</t>
  </si>
  <si>
    <t>PAPEL EN Z PARA MONITOR FETAL - MEDIANA - MODELO FM20</t>
  </si>
  <si>
    <t xml:space="preserve">PAPEL PARA DESFIBRILADOR ZOLL M 90MM X 90MM </t>
  </si>
  <si>
    <t>PAPEL PARA ELECTRO SCHILLER AT101</t>
  </si>
  <si>
    <t>PREPODYNE ESPUMA 30 ML</t>
  </si>
  <si>
    <t>PREPODYNE SOLUCION 30 ML</t>
  </si>
  <si>
    <t>GUARDIAN DE SEGURIDAD ECOLOGICO 1.5 LTS</t>
  </si>
  <si>
    <t>TAPABOCAS Nº95 CERTIFICADA</t>
  </si>
  <si>
    <t>MANGUERA DE SUCCION 1.8 METROS</t>
  </si>
  <si>
    <t>MANGUERA DE SUCCION 3.6 METROS</t>
  </si>
  <si>
    <t>TOTAL</t>
  </si>
  <si>
    <t>PRESENTACION</t>
  </si>
  <si>
    <t>Total</t>
  </si>
  <si>
    <t>HUMAX</t>
  </si>
  <si>
    <t>LAFRANCOL</t>
  </si>
  <si>
    <t>PROCAPS</t>
  </si>
  <si>
    <t>FARMIONNI</t>
  </si>
  <si>
    <t>ROPSOHN</t>
  </si>
  <si>
    <t>BAXTER</t>
  </si>
  <si>
    <t>ABBOTT</t>
  </si>
  <si>
    <t>LABINCO</t>
  </si>
  <si>
    <t>FARMIONI</t>
  </si>
  <si>
    <t>VITALIS</t>
  </si>
  <si>
    <t>AGOTADO</t>
  </si>
  <si>
    <t>MSD</t>
  </si>
  <si>
    <t>SIEGFRIED</t>
  </si>
  <si>
    <t>PROCLIN</t>
  </si>
  <si>
    <t>MEMPHIS</t>
  </si>
  <si>
    <t>OSA</t>
  </si>
  <si>
    <t>BIOSANO</t>
  </si>
  <si>
    <t>MK</t>
  </si>
  <si>
    <t>GENFAR</t>
  </si>
  <si>
    <t>ECAR</t>
  </si>
  <si>
    <t>DELTA</t>
  </si>
  <si>
    <t>BLASKOV</t>
  </si>
  <si>
    <t>FRESENIUS</t>
  </si>
  <si>
    <t>ANGLOPHARMA</t>
  </si>
  <si>
    <t>NOVAMED</t>
  </si>
  <si>
    <t>LA SANTE</t>
  </si>
  <si>
    <t>LAPROFF</t>
  </si>
  <si>
    <t>ABBVIE</t>
  </si>
  <si>
    <t>BLAU</t>
  </si>
  <si>
    <t>FARMALOGICA</t>
  </si>
  <si>
    <t>NOVARTIS</t>
  </si>
  <si>
    <t>COLMED</t>
  </si>
  <si>
    <t>KNOVEL</t>
  </si>
  <si>
    <t>MSN</t>
  </si>
  <si>
    <t>LICOL</t>
  </si>
  <si>
    <t>VALOR PARCIAL</t>
  </si>
  <si>
    <t>IVA</t>
  </si>
  <si>
    <t>VALOR UNITARIO OFERTADO INCLUIDO IVA</t>
  </si>
  <si>
    <t>VALOR UNITARIO REFERENCIA</t>
  </si>
  <si>
    <t>MARCA/ LABORATORIO</t>
  </si>
  <si>
    <t xml:space="preserve"> NOMBRE </t>
  </si>
  <si>
    <t>LABORATORIO PROFESIONAL FARMACEUTICO LAPROFF S.A.</t>
  </si>
  <si>
    <t>VERAPAMI LO 120 MG TABLETA</t>
  </si>
  <si>
    <t>VITALIS S.A. C.I. PLANTA 8 Vereda La Diana, La Victoria Bis, Lote 2 Via Briceño-Sopo</t>
  </si>
  <si>
    <t>GLAND PHARMA LIMITED</t>
  </si>
  <si>
    <t>ABBVIE INC</t>
  </si>
  <si>
    <t>LABORATORIOS PISA, S.A. DE C.V</t>
  </si>
  <si>
    <t>ROPSOHN LABORATORIOS S.A.S Calle 166 No. 45 - 80</t>
  </si>
  <si>
    <t>SUCRALFATO 1GR TABLETA</t>
  </si>
  <si>
    <t>ABBVIE S.R.L.</t>
  </si>
  <si>
    <t>ABBOTT NUTRITION ABBOTT LABORATORIES 1250 WEST MARICOPA HIGHWAY, CASA GRANDE, ARIZONA 85923</t>
  </si>
  <si>
    <t>PULMOCARE LIQUIDO LATA 237 ML</t>
  </si>
  <si>
    <t>PRAZOSINA 1MG TABLETA</t>
  </si>
  <si>
    <t>POLIMIXINA B POLVO LIOFILIZADO PARAINYECCION 500.000 UI</t>
  </si>
  <si>
    <t>BOEHRINGER INGELHEIM PHARMA GMBH &amp; CO KG.</t>
  </si>
  <si>
    <t>REYOUNG PHARMACEUTICAL CO, LTD.</t>
  </si>
  <si>
    <t>NOREPINEFRINA BITARTRATO 1MG 4 ML AMPOLLA</t>
  </si>
  <si>
    <t>NEPRO AP LIQUIDO LATA 237 ML</t>
  </si>
  <si>
    <t>CLARIS LIFESCIENCES LIMITED</t>
  </si>
  <si>
    <t>METRONIDAZOL  500MG/100ML AMPOLLA</t>
  </si>
  <si>
    <t>PHARMAYECT S.A</t>
  </si>
  <si>
    <t>NOVARTIS PHARMA STEIN A.G.</t>
  </si>
  <si>
    <t>PHARMAYECT S.A.</t>
  </si>
  <si>
    <t>MEROPENEM  1G FCO</t>
  </si>
  <si>
    <t>ABBVIE LTD</t>
  </si>
  <si>
    <t>ADS PHARMA S.A.S.</t>
  </si>
  <si>
    <t>NOVO NORDISK PRODUCTION SAS</t>
  </si>
  <si>
    <t>SANOFI-AVENTIS DEUTSCHLAND GMBH</t>
  </si>
  <si>
    <t>INSULINA GLULISINA 100Ul/ML X 3 ML PLUMA PEN</t>
  </si>
  <si>
    <t>HIOSCINA 20 MG X 1ML AMPOLLA</t>
  </si>
  <si>
    <t>HEPARINA SODICA 5.000 Ul/ML AMPOLLA X 5 ML</t>
  </si>
  <si>
    <t>LABORATORIOS CHALVER DE COLOMBIA S.A.</t>
  </si>
  <si>
    <t>ROPSOHN LABORATORIOS S.A.S. (PLANTA INYECTABLES)</t>
  </si>
  <si>
    <t>FRESENIUS KABI NORGE A.S.</t>
  </si>
  <si>
    <t>FORMULA LACTEAINFANTIL DE O A 6 MESES X 60 ML DE 30 KCAL</t>
  </si>
  <si>
    <t>N.V. ORGANON</t>
  </si>
  <si>
    <t>ETERONOGESTREL 68 MGIMPLANTE SUBDERMICO (IMPLANON)</t>
  </si>
  <si>
    <t>ABBOTT LABORATORIES B.V RIETEWEG 21, 8041AJ Zwolle</t>
  </si>
  <si>
    <t>DIATRIZOICO SODIO + DIATRIZOATO  DE MEGLUMINA X  30 ML</t>
  </si>
  <si>
    <t>DEXMEDETOMIDINA HCL 200 MCG / 2ML SOLUCIONINYECTABLE AMPOLLA</t>
  </si>
  <si>
    <t>XELLIA PHARMACEUTICALS APS</t>
  </si>
  <si>
    <t>COLISTIMETATO  DE SODIO X  150 MG (COLISTINA)</t>
  </si>
  <si>
    <t>VIDRIO TECNICO DE COLOMBIA S.A. (VITECO S.A.) Transversal 20 A No. 4 A - 81</t>
  </si>
  <si>
    <t>CLEMASTINA  2MG/2ML</t>
  </si>
  <si>
    <t>VITALIS S.A. C.I. PLANTA 1 Cra 65B # 18-28</t>
  </si>
  <si>
    <t>BAXALTA US INC</t>
  </si>
  <si>
    <t>TROIKAA PHARMACEUTICALS LIMITED</t>
  </si>
  <si>
    <t>NUTRI MACK S.A.S.</t>
  </si>
  <si>
    <t>ACIDO ASCORBICO AMP500MG/ 5ML</t>
  </si>
  <si>
    <t>TECNOQUIMICAS S.A. PLANTA JAMUNDI</t>
  </si>
  <si>
    <t>ERGOTAMINA + CAFEINA 1MG + 100 MG TABLETA</t>
  </si>
  <si>
    <t>CLORURO DE SODIO 0.9% X 100 ML SOLUCIONINYECTABLE</t>
  </si>
  <si>
    <t>CORPORACION DE FOMENTO ASISTENCIAL DEL HOSPITAL UNIVERSITARIO SAN VICENTE DE PAUL - CORPAUL</t>
  </si>
  <si>
    <t>FARMALOGICA S.A.</t>
  </si>
  <si>
    <t>VITAMINAS LIPOSOLUBLES PARA NP X  10 ML AMPOLLA (VITALIPIDINFANT)</t>
  </si>
  <si>
    <t>VITALIS S.A. C.I. PLANTA 2 CALLE 19 No. 68 B -89</t>
  </si>
  <si>
    <t>VANCOMICINA  500MG/10ML AMPOLLA</t>
  </si>
  <si>
    <t>STITUTO FINLAY, CENTRO DE INVESTIGACION-PRODUCCION DE SUEROS Y VACUNAS</t>
  </si>
  <si>
    <t>TIOPENTAL SODICO 1GR AMPOLLA</t>
  </si>
  <si>
    <t>ABBVIE INC.</t>
  </si>
  <si>
    <t>SULFACETAMIDA  100 MG (10%) X 5 ML GOTAS OFTALMICAS</t>
  </si>
  <si>
    <t>ASOFARMA S.A. DE MEXICO</t>
  </si>
  <si>
    <t>REYOUNG PHARMACEUTICAL CO LTD - CHINA . YIYUAN No. 6 Erlangshan Road , Yiyuan Country Shandong Province</t>
  </si>
  <si>
    <t>CORPORACIÓN DE FOMENTO ASISTENCIAL DEL HOSPITAL UNIVERSITARIO SAN VICENTE DE PAUL CORPAUL</t>
  </si>
  <si>
    <t>PARACETAMOL SOLUCION PARA PERFUSIONlOMG/ML AMPOLLA</t>
  </si>
  <si>
    <t>VITALIS S.A. C.I. PLANTA 8</t>
  </si>
  <si>
    <t>OXITOCINA 10 U.I/l ML AMPOLLA</t>
  </si>
  <si>
    <t>QUIBI S.A. EN REESTRUCTURACION</t>
  </si>
  <si>
    <t>NITROGLICERI NA 0.2 MG/ ML X  250 ML EN DEXTROSA AL 5% SOLUCION NYECTABLE</t>
  </si>
  <si>
    <t>NIFEDIPINO 30 MG TABLETAS DE LIBERACION OSMOTICA</t>
  </si>
  <si>
    <t>MIDAZOLAM &lt;DORMICUM) AMPOLLAS 50 MG / 10 ML</t>
  </si>
  <si>
    <t>MIDAZOLAM (DORMICUM)  15MG/3ML AMPOLLA</t>
  </si>
  <si>
    <t>LORAZEPAM 1MG TABLETA</t>
  </si>
  <si>
    <t>LINEZOLID 2 MG/ML SOLUCIONINYECTABLE FRASCO POR 300 ML</t>
  </si>
  <si>
    <t>LIDOCAINA SIN EPINEFRINA 2% FRASCO SO ML</t>
  </si>
  <si>
    <t>ROPSOHN LABORATORIOS S.A.S. (PLANTA NORTE) CALLE 166 No. 45- 80</t>
  </si>
  <si>
    <t>HIERRO  0.3MG/3.6G  ZINC  1MG/3.6G  CALCIO  117MG/3.6G  GRANULOS CONVENCIONALES (FORTIFICADORES DE LA ALIMENTACION)</t>
  </si>
  <si>
    <t xml:space="preserve">CENTRO DE INMUNOLOGIA MOLECULAR	</t>
  </si>
  <si>
    <t>ERITROPOYETINA 4000 UI AMPOLLA X 1ML</t>
  </si>
  <si>
    <t>LABORATORIO AGUETTANT</t>
  </si>
  <si>
    <t>DOBUTAMINA 25O MG / S ML FCO</t>
  </si>
  <si>
    <t>DELPHARM SAINT REMY</t>
  </si>
  <si>
    <t>BUPIVACAINA CON EPINEFRINA O.5/o X 10 ML AMPOLLA</t>
  </si>
  <si>
    <t>ALBENDAZOL  400MG/20ML SUSPENSIÓN</t>
  </si>
  <si>
    <t>ADRENALINA 1MG/1 ML AMPOLLA</t>
  </si>
  <si>
    <t>ACETATO DE ALUMI NIO LOCION O.O59% / 120 ML</t>
  </si>
  <si>
    <t>METRONIDAZOL 5OO MG TABLETA</t>
  </si>
  <si>
    <t>FORMULA LACTEA INFANTIL DE O A 6 MESES X 60 ML DE 24 KCAL</t>
  </si>
  <si>
    <t>CANTIDAD</t>
  </si>
  <si>
    <t>Nº</t>
  </si>
  <si>
    <t>BIOSPIFAR</t>
  </si>
  <si>
    <t>ADS PHARMA</t>
  </si>
  <si>
    <t>CORPAUL</t>
  </si>
  <si>
    <t xml:space="preserve">BLAU-VITALIS </t>
  </si>
  <si>
    <t>METILERGOMETRINA METHERGIN CJAX10 AMP (CONTROL NOVARTIS</t>
  </si>
  <si>
    <t>MEROPENEM 1G  CJAX10 AMP VITALIS</t>
  </si>
  <si>
    <t>MANITOL 20% OSMORIN BOLSAX500 ML CJAX40 BAXTER</t>
  </si>
  <si>
    <t>LOPINAVIR+RITONAVIR 100MG/25MG PEDIAT KALETRA X60</t>
  </si>
  <si>
    <t>LIDOCAINA 2% JALEA ROXICAINA  TBOX30 GR  ROPSOHN</t>
  </si>
  <si>
    <t>SEVEN PHARMA</t>
  </si>
  <si>
    <t>LAMIVUDINA 150MG+ZIDOVUDINA 300MG LAVUZID FCOX60</t>
  </si>
  <si>
    <t>MEDYSEH</t>
  </si>
  <si>
    <t>LABETALOL 100MG/20ML CJAX1 VIAL DIBLOREC  MEDYSEHMEDYSEH</t>
  </si>
  <si>
    <t>PISA</t>
  </si>
  <si>
    <t>INSULINA R CRISTALINA 100UI/ML  NOVOLIN R  CJAX1 AMP NOVO NORDISK</t>
  </si>
  <si>
    <t>SANOFI- AVENTIS</t>
  </si>
  <si>
    <t>INSULINA GLULISINA 100UI/3ML APIDRA SOLOSTAR CARTUSANOFI AVENTIS</t>
  </si>
  <si>
    <t>HIOSCINA NBB 20 MG  CJAX100 AMP  BIOSANO</t>
  </si>
  <si>
    <t>VITALIS-NEXT PHARMA</t>
  </si>
  <si>
    <t xml:space="preserve">HIERRO SACARATO 100MG/5ML CJAX1 AMP </t>
  </si>
  <si>
    <t>HEPARINA 5000UI/ML HEPAMAX-S CJAX 25 AMP BLAU</t>
  </si>
  <si>
    <t>ENOXAPARINA 60MG CLEXANE CJAX10 AMP DELTA</t>
  </si>
  <si>
    <t>ENOXAPARINA 40MG CLEXANE  CJAX10 AMP DELTA</t>
  </si>
  <si>
    <t>GLUCONATO DE CALCIO 10% 10ML  CJAX40 AMP  ROPSOHN</t>
  </si>
  <si>
    <t xml:space="preserve">GLICEROFOSFATO SODICO 216MG 20ML CJAX10 AMP GLYCOPHOS </t>
  </si>
  <si>
    <t>FORMULA LACTACTE</t>
  </si>
  <si>
    <t>SIMILAC SPECIAL CARE 30KCAL FCOX2 ONZ ABBOTT</t>
  </si>
  <si>
    <t>FLUCONAZOL 200MG/100ML CJAX95 BOLSAS SANDERSON FRESENIUS</t>
  </si>
  <si>
    <t xml:space="preserve">FENTANILO 0.5MG/10ML CJAX20 AMP (CONTROL ESP) </t>
  </si>
  <si>
    <t>ETONOGESTREL 68MG IMPLANON CJAX1 IMPL MSD</t>
  </si>
  <si>
    <t>ENSURE PLUS HN LATAX237 ML  ABBOTT</t>
  </si>
  <si>
    <t>ENSURE CLINICAL BOTX220 ML ABBOTT</t>
  </si>
  <si>
    <t>DIATRIZOICO</t>
  </si>
  <si>
    <t>DEXTROSA 50% BOLSAX500 ML CJAX34 FRESENIUS</t>
  </si>
  <si>
    <t>ADS PHARMA- BIOSANO</t>
  </si>
  <si>
    <t>DEXMEDETOMIDINA 0.2MG FCOX2ML CJAX5 AMP ADS</t>
  </si>
  <si>
    <t>COLISTIMETATO SODICO 150MG CJAX10 VIAL BIOSPIFAR</t>
  </si>
  <si>
    <t>COLAGENASA 120UI/100GR IRUXOL TBOX40 GR  ABBOTT</t>
  </si>
  <si>
    <t>CLOTRIMAZOL 100 MGS  CJAX10 OVU COLMED</t>
  </si>
  <si>
    <t>CLORURO DE SODIO 0.9% BOLSAX250 ML CJAX50 PP KABI</t>
  </si>
  <si>
    <t>CLONAZEPAM 2.5MG/ML CLOZAM FCOX 20ML (CONTROL E HUMAX</t>
  </si>
  <si>
    <t>GENFAR-SIEGFRIED</t>
  </si>
  <si>
    <t>CLONAZEPAM 2MG CJAX30 TAB (CONTROL ESP) GENFAR</t>
  </si>
  <si>
    <t xml:space="preserve">CLONAZEPAM 0.5MG CJAX30 (CONTROL ESP) </t>
  </si>
  <si>
    <t xml:space="preserve">CLEMASTINA 2MG/2ML CLEMAXCLIN CJAX5 AMP </t>
  </si>
  <si>
    <t>CHIESI- ANKH RODERICK</t>
  </si>
  <si>
    <t xml:space="preserve">CITRATO DE CAFEINA  20MG/ AMPOLLA </t>
  </si>
  <si>
    <t xml:space="preserve">CITICOLINA 500MG/2ML COMPLEGEL CJAX5 AMP </t>
  </si>
  <si>
    <t>CALCITRIOL 0.5MCG  CJAX30 CAP PROCAPS</t>
  </si>
  <si>
    <t>BETAMETASONA 4MG/1ML  CJAX100 AMP  BIOSANO</t>
  </si>
  <si>
    <t>AMERICAN</t>
  </si>
  <si>
    <t>BETAMETASONA 0.05% CREMA  TBOX20 GR  AMERICAN</t>
  </si>
  <si>
    <t>AMPICILINA 1GR CJAX50 AMP SICMAFARMA</t>
  </si>
  <si>
    <t>AMIODARONA 200MG  CJAX10 TAB  LA SANTE</t>
  </si>
  <si>
    <t>AMIKACINA 100 MG/2ML  CJAX10 AMP  VITALIS</t>
  </si>
  <si>
    <t xml:space="preserve">ALPRAZOLAM 0.5MG CJAX30 TAB (CONTROL ESP) </t>
  </si>
  <si>
    <t>ALOPURINOL 300MG  CJAX30 TAB  MEMPHIS</t>
  </si>
  <si>
    <t>ALOPURINOL 100MG  CJAX100 TAB  AMERICAN</t>
  </si>
  <si>
    <t>OCTHAPHARMA</t>
  </si>
  <si>
    <t>ALBUMINA HUMANA AL 20% SOL  FCOX50 ML OCTHAPHAR</t>
  </si>
  <si>
    <t>AGUA OXIGENADA FCOX120ML  OSA</t>
  </si>
  <si>
    <t>AGUA ESTERIL BOLSAX500 ML CJAX40 BAXTER</t>
  </si>
  <si>
    <t>ADENOSINA 6MG/2 ML CJAX5 AMP KNOVEL</t>
  </si>
  <si>
    <t>SALUD PHARMA</t>
  </si>
  <si>
    <t xml:space="preserve">ACIDO TRANEXAMICO 500MG  CJAX10 TAB </t>
  </si>
  <si>
    <t>RYAN</t>
  </si>
  <si>
    <t>ACIDO ASCORBICO 500MG/5ML CJAX25 AMP</t>
  </si>
  <si>
    <t>ACETAZOLAMIDA 250MG  CJAX30 TAB  COLMED</t>
  </si>
  <si>
    <t>MEDROXIPROGESTERONA 150MG DEPOTRIM S/A CJAX24 AMP  LAFRANCOL</t>
  </si>
  <si>
    <t>NIMODIPINO 30MG NIDIP  CJAX100 TAB  LAFRANCOL</t>
  </si>
  <si>
    <t>FUROSEMIDA 20MG /2ML  CJAX100 AMP PROCAPS</t>
  </si>
  <si>
    <t>TECNOQUIMICAS</t>
  </si>
  <si>
    <t xml:space="preserve">ERGOTAMINA+CAFEINA 100MG FENCAFEN CJAX500 TAB </t>
  </si>
  <si>
    <t>CLORURO DE SODIO 0.9% BOLSAX500 ML CJAX34 PP KABIFFRESENIUS</t>
  </si>
  <si>
    <t xml:space="preserve">CLORURO DE SODIO 0.9% BOLSAX100 ML CJAX100 </t>
  </si>
  <si>
    <t xml:space="preserve">CLORURO DE POTASIO 2MG/10ML  CJAX40 AMP </t>
  </si>
  <si>
    <t>CEFALEXINA 500MG  CJAX300 CAP  GENFAR</t>
  </si>
  <si>
    <t>ATORVASTATINA 20MG CJAX150 TAB GENFAR</t>
  </si>
  <si>
    <t xml:space="preserve">AMPICILINA+SULBACTAM 1.5GR CAJAX10 AMP </t>
  </si>
  <si>
    <t>AMLODIPINO 5MG CJAX300 TAB GENFAR</t>
  </si>
  <si>
    <t>ACIDO ACETIL SALICILICO 100MG CJAX900 TAB GENFAR</t>
  </si>
  <si>
    <t>VITALIPID INFANTE X10ML AMP MULTIVITAMINAS LIPOSOL FRESENIUS</t>
  </si>
  <si>
    <t xml:space="preserve">VANCOMICINA 500MG INJOVAN CJAX10 AMP </t>
  </si>
  <si>
    <t>VACUNA ANTITETANICA 0.5ML  CJAX10 AMP  DELTA</t>
  </si>
  <si>
    <t>TIOPENTAL 1GR CJAX25 AMP (CONTROL ESP) FEPARVI</t>
  </si>
  <si>
    <t xml:space="preserve">SURFACTANTE PULMONAR 4 ML SURVANTA  CJAX1 AMP  </t>
  </si>
  <si>
    <t>SULFACETAMIDA 10% GOTAS OFT FCOX15ML BLASKOV</t>
  </si>
  <si>
    <t>QUETIAPINA 25MG  CJAX300 TAB  TECNOQUIMICAS</t>
  </si>
  <si>
    <t>POLIETILENGLICOL 3350 POLV PEG CJAX12 SOBRES TECN MK</t>
  </si>
  <si>
    <t>PIPERACILINA+TAZOBACTAM 4.5 GR DELBACTAM CJAX1 A DELTA</t>
  </si>
  <si>
    <t>PERATIVE LTAX237ML ABBOTT</t>
  </si>
  <si>
    <t>PARACETAMOL 1G/100ML ACETAMINOFEN SOL P/INFUSION</t>
  </si>
  <si>
    <t>PALIVIZUMAB 50MG SYNAGIS  CJAX1 AMP ABBVIE</t>
  </si>
  <si>
    <t xml:space="preserve">OXITOCINA 10UI/1ML CJAX100 AMP (CONTROL ESP) </t>
  </si>
  <si>
    <t>OXIMETAZOLINA 0.25 NASAL FCX15 ML TECNOQUIMICAS</t>
  </si>
  <si>
    <t>NITROGLICERINA 50MG BLSX250ML DEXT 5% CJAX2 UNDS</t>
  </si>
  <si>
    <t>NITROFURAZONA POMADA 0.2% TBOX40 GR OPHALAC</t>
  </si>
  <si>
    <t>NIFEDIPINO 30MG CJAX300 12H CAP NOVAMED</t>
  </si>
  <si>
    <t>N-ACETILCISTEINA 600MG SOB  CJAX10 SBS  LA SANTE</t>
  </si>
  <si>
    <t xml:space="preserve">MISOPROSTOL 200MCG CYTIL  CJAX28 TAB </t>
  </si>
  <si>
    <t>PRECIO DE DORMICUM, ERRADO PRECIO  DE REFERENCIA A COTIZAR $67.709</t>
  </si>
  <si>
    <t>MIDAZOLAM 50MG DORMICUM CJAX5 AMP (CONTROL ESP)ROCHE</t>
  </si>
  <si>
    <t>PRECIO DE DORMICUM, ERRADO PRECIO DE REFERENCIA  A COTIZAR $19.029</t>
  </si>
  <si>
    <t>MIDAZOLAM 15MG DORMICUM CJAX5 AMP (CONTROL ESP)ROCHE</t>
  </si>
  <si>
    <t>MEROPENEM 500MG  CJAX10 AMP  FARMALOGICA</t>
  </si>
  <si>
    <t>LORAZEPAM 1MG ATIVAN CJAX30 TAB (CONTROL ESP) WYETH</t>
  </si>
  <si>
    <t>QUIBI</t>
  </si>
  <si>
    <t xml:space="preserve">LINEZOLID 2MG/ML BIOSOLIDA SOL INY BOL X 300ML </t>
  </si>
  <si>
    <t xml:space="preserve">LIDOCAINA 2% T/AZUL ROXICAINA  FCOX50 ML </t>
  </si>
  <si>
    <t>LIDOCAINA 80G SOL TOP ATOMIZ ROXICAINA FCOX83 ML  RROPSOHN</t>
  </si>
  <si>
    <t>ACLARAR LA PRESENTACION DEL PRODUCTO</t>
  </si>
  <si>
    <t>GLUCERNA LIQ VAINILLA FCO X 237ML  ABBOTT</t>
  </si>
  <si>
    <t>MONOPOLIO DEL ESTADO</t>
  </si>
  <si>
    <t>FENOBARBITAL 40MG AMPOLLA</t>
  </si>
  <si>
    <t>ETILEFRINA CLORHIDRATO 10MG CJAX5 AMP KNOVEL</t>
  </si>
  <si>
    <t>ERITROPOYETINA 4000 UI CJAX10 AMP DELTA</t>
  </si>
  <si>
    <t>ELEMENTOS TRAZA 10ML NULANZA CJAX20 AMP FRESENIUS</t>
  </si>
  <si>
    <t>DOBUTAMINA 250MG/5ML  CJAX5 AMP  BIOSANO</t>
  </si>
  <si>
    <t>TECNOQUIMICAS- MK</t>
  </si>
  <si>
    <t>DIOSMINA 500MG CJAX30 TAB TECNOQUIMICAS COM</t>
  </si>
  <si>
    <t>DEXAMETASONA 4MG/1ML SOL INY CJAX100 AMP VITALIS</t>
  </si>
  <si>
    <t>CROMOGLICATO 2% SOL OFT  FCOX5 ML  EXPOFARMA</t>
  </si>
  <si>
    <t>CLOPIDOGREL 75MG CJAX30 TAB PLATEMAX</t>
  </si>
  <si>
    <t>NORSTRAY NUAR</t>
  </si>
  <si>
    <t>CLARITROMICINA 500MG  CJAX1 VIAL NORSTRAY NUART</t>
  </si>
  <si>
    <t>BUPIVACAINA 0.5% C/EPINEFRINA APPX10 ML CX24 ROPSOHN</t>
  </si>
  <si>
    <t>BROMURO DE ROCURONIO 50MG/5M  CJAX10 AMP  FRESENUS</t>
  </si>
  <si>
    <t xml:space="preserve">PRODUCTO CON DESABASTESIMIENTO SE ENTREGAN  1000 ALA FIRMA DEL CONTRATO Y 1700 DESPUES DEL 22/JULIO  </t>
  </si>
  <si>
    <t>ADS PHARMA/PROCAPS</t>
  </si>
  <si>
    <t xml:space="preserve">CISATRACURIO 10MG/5ML CJAX5 AMP  </t>
  </si>
  <si>
    <t>PRODUCTO CON ALERTA SANITARIA</t>
  </si>
  <si>
    <t>AMIODARONA 150MG/3ML  CJAX25 AMP ADS PHARMA</t>
  </si>
  <si>
    <t>AMINOFILINA 240MG CJAX50 AMP  FARMIONNI</t>
  </si>
  <si>
    <t>ALBENDAZOL 400MG/20ML  CJAX12 SACH  LAPROFF</t>
  </si>
  <si>
    <t>ADRENALINA 1MG/ML  CJAX25 AMP  ECAR</t>
  </si>
  <si>
    <t>ACETATO DE ALUMINIO LOCION FCOX120ML LICOL</t>
  </si>
  <si>
    <t>OMEPRAZOL 20MG CJAX600 CAP NOVAMED</t>
  </si>
  <si>
    <t xml:space="preserve">METRONIDAZOL 500MG  CJAX100 TAB  </t>
  </si>
  <si>
    <t xml:space="preserve">HIDROCLOROTIAZIDA 25 MG  CJAX300 TAB </t>
  </si>
  <si>
    <t>SIMILAC 1 PROSENSITIVE  LIQUIDO FCOX2 OZ  DE 0 A 6</t>
  </si>
  <si>
    <t>OBSERVACION</t>
  </si>
  <si>
    <t>DESCRIPCION DEL PRODUCTO A COTIZAR</t>
  </si>
  <si>
    <t>No.</t>
  </si>
  <si>
    <r>
      <t xml:space="preserve">POLIETILENGLICOL 3350 </t>
    </r>
    <r>
      <rPr>
        <i/>
        <sz val="10"/>
        <color theme="1"/>
        <rFont val="Calibri"/>
        <family val="2"/>
        <scheme val="minor"/>
      </rPr>
      <t xml:space="preserve">X  </t>
    </r>
    <r>
      <rPr>
        <sz val="10"/>
        <color theme="1"/>
        <rFont val="Calibri"/>
        <family val="2"/>
        <scheme val="minor"/>
      </rPr>
      <t>110.1 GR SOBRE</t>
    </r>
  </si>
  <si>
    <r>
      <t xml:space="preserve">CLORURO DE SODIO 0.9% </t>
    </r>
    <r>
      <rPr>
        <i/>
        <sz val="10"/>
        <color theme="1"/>
        <rFont val="Calibri"/>
        <family val="2"/>
        <scheme val="minor"/>
      </rPr>
      <t xml:space="preserve">X </t>
    </r>
    <r>
      <rPr>
        <sz val="10"/>
        <color theme="1"/>
        <rFont val="Calibri"/>
        <family val="2"/>
        <scheme val="minor"/>
      </rPr>
      <t>SOO ML SOLUCIONINYECTABLE</t>
    </r>
  </si>
  <si>
    <r>
      <t xml:space="preserve">BETAMETASONA 0,05% </t>
    </r>
    <r>
      <rPr>
        <i/>
        <sz val="10"/>
        <color theme="1"/>
        <rFont val="Calibri"/>
        <family val="2"/>
        <scheme val="minor"/>
      </rPr>
      <t xml:space="preserve">X </t>
    </r>
    <r>
      <rPr>
        <sz val="10"/>
        <color theme="1"/>
        <rFont val="Calibri"/>
        <family val="2"/>
        <scheme val="minor"/>
      </rPr>
      <t>20 GR CREMA</t>
    </r>
  </si>
  <si>
    <r>
      <t xml:space="preserve">CLONAZEPAM 2.5MG/MG </t>
    </r>
    <r>
      <rPr>
        <i/>
        <sz val="10"/>
        <color theme="1"/>
        <rFont val="Calibri"/>
        <family val="2"/>
        <scheme val="minor"/>
      </rPr>
      <t xml:space="preserve">X </t>
    </r>
    <r>
      <rPr>
        <sz val="10"/>
        <color theme="1"/>
        <rFont val="Calibri"/>
        <family val="2"/>
        <scheme val="minor"/>
      </rPr>
      <t>20 ML SOLUCION ORAL</t>
    </r>
  </si>
  <si>
    <r>
      <t xml:space="preserve">CLORURO DE SODIO 0.9% </t>
    </r>
    <r>
      <rPr>
        <i/>
        <sz val="10"/>
        <color theme="1"/>
        <rFont val="Calibri"/>
        <family val="2"/>
        <scheme val="minor"/>
      </rPr>
      <t xml:space="preserve">X </t>
    </r>
    <r>
      <rPr>
        <sz val="10"/>
        <color theme="1"/>
        <rFont val="Calibri"/>
        <family val="2"/>
        <scheme val="minor"/>
      </rPr>
      <t>250 ML SOLUCIONINYECTABLE</t>
    </r>
  </si>
  <si>
    <t>Boyaca</t>
  </si>
  <si>
    <t>Fmejia</t>
  </si>
  <si>
    <t>Ofertas</t>
  </si>
  <si>
    <t>Unica Oferta</t>
  </si>
  <si>
    <t>Menor valor</t>
  </si>
  <si>
    <t>PRECIO</t>
  </si>
  <si>
    <t>OPORTUNIDAD DE ENTREGA</t>
  </si>
  <si>
    <t>PAGO</t>
  </si>
  <si>
    <t>Mayor 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</si>
</sst>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\ #,##0;[Red]\-&quot;$&quot;\ #,##0"/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-&quot;$&quot;* #,##0.00_-;\-&quot;$&quot;* #,##0.00_-;_-&quot;$&quot;* &quot;-&quot;??_-;_-@_-"/>
    <numFmt numFmtId="168" formatCode="&quot;$&quot;\ #,##0_);[Red]\(&quot;$&quot;\ #,##0\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8"/>
      <color rgb="FF6D6D6D"/>
      <name val="Tahoma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Century Gothic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4C4EB"/>
        <bgColor indexed="8"/>
      </patternFill>
    </fill>
    <fill>
      <patternFill patternType="solid">
        <fgColor rgb="FFFF66FF"/>
        <bgColor indexed="64"/>
      </patternFill>
    </fill>
    <fill>
      <patternFill patternType="solid">
        <fgColor rgb="FFFF99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6" fillId="3" borderId="0" applyNumberFormat="0" applyFont="0" applyFill="0" applyBorder="0" applyAlignment="0" applyProtection="0">
      <alignment horizontal="left" vertical="top" wrapText="1"/>
    </xf>
    <xf numFmtId="164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</cellStyleXfs>
  <cellXfs count="92">
    <xf numFmtId="0" fontId="0" fillId="0" borderId="0" xfId="0"/>
    <xf numFmtId="41" fontId="2" fillId="0" borderId="1" xfId="1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wrapText="1"/>
    </xf>
    <xf numFmtId="42" fontId="2" fillId="0" borderId="1" xfId="2" applyFont="1" applyFill="1" applyBorder="1" applyAlignment="1">
      <alignment horizontal="center" vertical="center" wrapText="1"/>
    </xf>
    <xf numFmtId="42" fontId="3" fillId="0" borderId="1" xfId="2" applyFont="1" applyFill="1" applyBorder="1" applyAlignment="1">
      <alignment horizontal="right" wrapText="1"/>
    </xf>
    <xf numFmtId="0" fontId="3" fillId="0" borderId="1" xfId="0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/>
    <xf numFmtId="41" fontId="4" fillId="0" borderId="1" xfId="1" applyFont="1" applyFill="1" applyBorder="1"/>
    <xf numFmtId="41" fontId="4" fillId="0" borderId="1" xfId="1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41" fontId="4" fillId="2" borderId="1" xfId="1" applyFont="1" applyFill="1" applyBorder="1"/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/>
    <xf numFmtId="42" fontId="4" fillId="0" borderId="1" xfId="0" applyNumberFormat="1" applyFont="1" applyFill="1" applyBorder="1"/>
    <xf numFmtId="42" fontId="5" fillId="0" borderId="1" xfId="0" applyNumberFormat="1" applyFont="1" applyFill="1" applyBorder="1"/>
    <xf numFmtId="42" fontId="5" fillId="0" borderId="1" xfId="0" applyNumberFormat="1" applyFont="1" applyFill="1" applyBorder="1" applyAlignment="1">
      <alignment horizontal="center"/>
    </xf>
    <xf numFmtId="0" fontId="3" fillId="0" borderId="1" xfId="2" applyNumberFormat="1" applyFont="1" applyFill="1" applyBorder="1" applyAlignment="1">
      <alignment horizontal="right" wrapText="1"/>
    </xf>
    <xf numFmtId="3" fontId="3" fillId="0" borderId="1" xfId="2" applyNumberFormat="1" applyFont="1" applyFill="1" applyBorder="1" applyAlignment="1">
      <alignment horizontal="right" wrapText="1"/>
    </xf>
    <xf numFmtId="0" fontId="9" fillId="0" borderId="0" xfId="7" applyFont="1" applyAlignment="1"/>
    <xf numFmtId="0" fontId="10" fillId="0" borderId="0" xfId="0" applyFont="1" applyFill="1" applyAlignment="1">
      <alignment wrapText="1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right"/>
    </xf>
    <xf numFmtId="0" fontId="10" fillId="0" borderId="0" xfId="0" applyFont="1" applyFill="1" applyAlignment="1">
      <alignment horizontal="right" wrapText="1"/>
    </xf>
    <xf numFmtId="0" fontId="10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 wrapText="1"/>
    </xf>
    <xf numFmtId="0" fontId="11" fillId="0" borderId="1" xfId="7" applyFont="1" applyBorder="1" applyAlignment="1">
      <alignment horizontal="center" vertical="center" wrapText="1"/>
    </xf>
    <xf numFmtId="3" fontId="11" fillId="0" borderId="1" xfId="7" applyNumberFormat="1" applyFont="1" applyBorder="1" applyAlignment="1">
      <alignment horizontal="center" vertical="center" wrapText="1"/>
    </xf>
    <xf numFmtId="3" fontId="11" fillId="0" borderId="1" xfId="8" applyNumberFormat="1" applyFont="1" applyBorder="1" applyAlignment="1">
      <alignment horizontal="center" vertical="center" wrapText="1"/>
    </xf>
    <xf numFmtId="3" fontId="11" fillId="0" borderId="5" xfId="8" applyNumberFormat="1" applyFont="1" applyBorder="1" applyAlignment="1">
      <alignment horizontal="center" vertical="center" wrapText="1"/>
    </xf>
    <xf numFmtId="0" fontId="7" fillId="0" borderId="1" xfId="7" applyFont="1" applyBorder="1" applyAlignment="1">
      <alignment horizontal="center" vertical="center" wrapText="1"/>
    </xf>
    <xf numFmtId="0" fontId="7" fillId="0" borderId="1" xfId="7" applyFont="1" applyBorder="1" applyAlignment="1">
      <alignment vertical="center" wrapText="1"/>
    </xf>
    <xf numFmtId="3" fontId="7" fillId="0" borderId="1" xfId="7" applyNumberFormat="1" applyFont="1" applyBorder="1" applyAlignment="1">
      <alignment horizontal="center" vertical="center" wrapText="1"/>
    </xf>
    <xf numFmtId="3" fontId="7" fillId="0" borderId="8" xfId="8" applyNumberFormat="1" applyFont="1" applyBorder="1" applyAlignment="1">
      <alignment horizontal="center" vertical="center" wrapText="1"/>
    </xf>
    <xf numFmtId="0" fontId="12" fillId="0" borderId="1" xfId="7" applyFont="1" applyBorder="1" applyAlignment="1">
      <alignment horizontal="right" vertical="center" wrapText="1"/>
    </xf>
    <xf numFmtId="3" fontId="7" fillId="0" borderId="3" xfId="8" applyNumberFormat="1" applyFont="1" applyBorder="1" applyAlignment="1">
      <alignment horizontal="right" vertical="center"/>
    </xf>
    <xf numFmtId="3" fontId="7" fillId="0" borderId="1" xfId="8" applyNumberFormat="1" applyFont="1" applyBorder="1" applyAlignment="1">
      <alignment horizontal="right" vertical="center"/>
    </xf>
    <xf numFmtId="3" fontId="12" fillId="0" borderId="1" xfId="7" applyNumberFormat="1" applyFont="1" applyBorder="1" applyAlignment="1">
      <alignment horizontal="right" vertical="center" wrapText="1"/>
    </xf>
    <xf numFmtId="0" fontId="7" fillId="0" borderId="1" xfId="7" applyFont="1" applyBorder="1" applyAlignment="1">
      <alignment horizontal="left" vertical="center" wrapText="1"/>
    </xf>
    <xf numFmtId="0" fontId="7" fillId="0" borderId="5" xfId="7" applyFont="1" applyBorder="1" applyAlignment="1">
      <alignment horizontal="center" vertical="center" wrapText="1"/>
    </xf>
    <xf numFmtId="0" fontId="7" fillId="0" borderId="5" xfId="7" applyFont="1" applyBorder="1" applyAlignment="1">
      <alignment vertical="center" wrapText="1"/>
    </xf>
    <xf numFmtId="3" fontId="7" fillId="0" borderId="5" xfId="7" applyNumberFormat="1" applyFont="1" applyBorder="1" applyAlignment="1">
      <alignment horizontal="center" vertical="center" wrapText="1"/>
    </xf>
    <xf numFmtId="3" fontId="7" fillId="0" borderId="7" xfId="8" applyNumberFormat="1" applyFont="1" applyBorder="1" applyAlignment="1">
      <alignment horizontal="center" vertical="center" wrapText="1"/>
    </xf>
    <xf numFmtId="3" fontId="7" fillId="0" borderId="6" xfId="8" applyNumberFormat="1" applyFont="1" applyBorder="1" applyAlignment="1">
      <alignment horizontal="right" vertical="center"/>
    </xf>
    <xf numFmtId="3" fontId="7" fillId="0" borderId="5" xfId="8" applyNumberFormat="1" applyFont="1" applyBorder="1" applyAlignment="1">
      <alignment horizontal="right" vertical="center"/>
    </xf>
    <xf numFmtId="3" fontId="7" fillId="0" borderId="4" xfId="8" applyNumberFormat="1" applyFont="1" applyBorder="1" applyAlignment="1">
      <alignment horizontal="center" vertical="center" wrapText="1"/>
    </xf>
    <xf numFmtId="0" fontId="7" fillId="0" borderId="0" xfId="7" applyFont="1" applyAlignment="1">
      <alignment horizontal="center"/>
    </xf>
    <xf numFmtId="0" fontId="7" fillId="0" borderId="0" xfId="7" applyFont="1" applyAlignment="1"/>
    <xf numFmtId="0" fontId="7" fillId="0" borderId="0" xfId="7" applyFont="1" applyAlignment="1">
      <alignment horizontal="center" vertical="center" wrapText="1"/>
    </xf>
    <xf numFmtId="3" fontId="7" fillId="0" borderId="0" xfId="7" applyNumberFormat="1" applyFont="1" applyAlignment="1">
      <alignment horizontal="center"/>
    </xf>
    <xf numFmtId="3" fontId="7" fillId="0" borderId="0" xfId="8" applyNumberFormat="1" applyFont="1" applyAlignment="1">
      <alignment horizontal="center"/>
    </xf>
    <xf numFmtId="3" fontId="8" fillId="0" borderId="2" xfId="8" applyNumberFormat="1" applyFont="1" applyBorder="1" applyAlignment="1">
      <alignment horizontal="right" vertical="center"/>
    </xf>
    <xf numFmtId="3" fontId="7" fillId="0" borderId="0" xfId="8" applyNumberFormat="1" applyFont="1" applyAlignment="1"/>
    <xf numFmtId="3" fontId="7" fillId="0" borderId="0" xfId="8" applyNumberFormat="1" applyFont="1" applyAlignment="1">
      <alignment horizontal="right" vertical="center"/>
    </xf>
    <xf numFmtId="3" fontId="7" fillId="0" borderId="0" xfId="7" applyNumberFormat="1" applyFont="1" applyAlignment="1"/>
    <xf numFmtId="2" fontId="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168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6" fontId="7" fillId="0" borderId="1" xfId="0" applyNumberFormat="1" applyFont="1" applyFill="1" applyBorder="1" applyAlignment="1">
      <alignment horizontal="center" vertical="center" wrapText="1"/>
    </xf>
    <xf numFmtId="168" fontId="8" fillId="0" borderId="1" xfId="0" applyNumberFormat="1" applyFont="1" applyFill="1" applyBorder="1" applyAlignment="1">
      <alignment horizontal="center" vertical="center" wrapText="1"/>
    </xf>
    <xf numFmtId="6" fontId="7" fillId="0" borderId="1" xfId="0" applyNumberFormat="1" applyFont="1" applyFill="1" applyBorder="1" applyAlignment="1">
      <alignment horizontal="left" vertical="center" wrapText="1"/>
    </xf>
    <xf numFmtId="6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vertical="center" wrapText="1"/>
    </xf>
    <xf numFmtId="0" fontId="5" fillId="4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42" fontId="2" fillId="5" borderId="1" xfId="2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 vertical="center" wrapText="1"/>
    </xf>
    <xf numFmtId="41" fontId="2" fillId="0" borderId="5" xfId="1" applyFont="1" applyFill="1" applyBorder="1" applyAlignment="1">
      <alignment horizontal="center" vertical="center" wrapText="1"/>
    </xf>
    <xf numFmtId="42" fontId="2" fillId="0" borderId="5" xfId="2" applyFont="1" applyFill="1" applyBorder="1" applyAlignment="1">
      <alignment horizontal="center" vertical="center" wrapText="1"/>
    </xf>
    <xf numFmtId="41" fontId="5" fillId="0" borderId="5" xfId="1" applyFont="1" applyFill="1" applyBorder="1" applyAlignment="1">
      <alignment horizontal="center" vertical="center" wrapText="1"/>
    </xf>
    <xf numFmtId="42" fontId="2" fillId="4" borderId="5" xfId="2" applyFont="1" applyFill="1" applyBorder="1" applyAlignment="1">
      <alignment horizontal="center" vertical="center" wrapText="1"/>
    </xf>
    <xf numFmtId="42" fontId="2" fillId="5" borderId="5" xfId="2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4" fillId="0" borderId="2" xfId="0" applyFont="1" applyFill="1" applyBorder="1"/>
    <xf numFmtId="42" fontId="5" fillId="0" borderId="2" xfId="0" applyNumberFormat="1" applyFont="1" applyFill="1" applyBorder="1" applyAlignment="1">
      <alignment horizontal="center"/>
    </xf>
    <xf numFmtId="1" fontId="4" fillId="0" borderId="1" xfId="0" applyNumberFormat="1" applyFont="1" applyFill="1" applyBorder="1"/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3" fontId="8" fillId="0" borderId="4" xfId="8" applyNumberFormat="1" applyFont="1" applyBorder="1" applyAlignment="1">
      <alignment horizontal="center" vertical="center" wrapText="1"/>
    </xf>
    <xf numFmtId="3" fontId="8" fillId="0" borderId="3" xfId="8" applyNumberFormat="1" applyFont="1" applyBorder="1" applyAlignment="1">
      <alignment horizontal="center" vertical="center" wrapText="1"/>
    </xf>
  </cellXfs>
  <cellStyles count="9">
    <cellStyle name="Millares [0]" xfId="1" builtinId="6"/>
    <cellStyle name="Millares [0] 2" xfId="5"/>
    <cellStyle name="Millares 2" xfId="8"/>
    <cellStyle name="Moneda [0]" xfId="2" builtinId="7"/>
    <cellStyle name="Moneda [0] 2" xfId="6"/>
    <cellStyle name="Moneda 2" xfId="4"/>
    <cellStyle name="Normal" xfId="0" builtinId="0"/>
    <cellStyle name="Normal 2" xfId="3"/>
    <cellStyle name="Normal 3" xfId="7"/>
  </cellStyles>
  <dxfs count="0"/>
  <tableStyles count="0" defaultTableStyle="TableStyleMedium2" defaultPivotStyle="PivotStyleLight16"/>
  <colors>
    <mruColors>
      <color rgb="FFFF9900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3"/>
  <sheetViews>
    <sheetView workbookViewId="0">
      <selection activeCell="F153" sqref="A1:F153"/>
    </sheetView>
  </sheetViews>
  <sheetFormatPr baseColWidth="10" defaultRowHeight="10.5" x14ac:dyDescent="0.15"/>
  <cols>
    <col min="1" max="1" width="5.7109375" style="9" bestFit="1" customWidth="1"/>
    <col min="2" max="2" width="54.5703125" style="9" customWidth="1"/>
    <col min="3" max="3" width="17" style="9" customWidth="1"/>
    <col min="4" max="4" width="11.85546875" style="9" bestFit="1" customWidth="1"/>
    <col min="5" max="5" width="11.5703125" style="9" bestFit="1" customWidth="1"/>
    <col min="6" max="6" width="16.85546875" style="9" customWidth="1"/>
    <col min="7" max="16384" width="11.42578125" style="9"/>
  </cols>
  <sheetData>
    <row r="1" spans="1:6" s="8" customFormat="1" ht="21" x14ac:dyDescent="0.25">
      <c r="A1" s="15" t="s">
        <v>123</v>
      </c>
      <c r="B1" s="1" t="s">
        <v>0</v>
      </c>
      <c r="C1" s="1" t="s">
        <v>300</v>
      </c>
      <c r="D1" s="3" t="s">
        <v>122</v>
      </c>
      <c r="E1" s="6" t="s">
        <v>124</v>
      </c>
      <c r="F1" s="16" t="s">
        <v>125</v>
      </c>
    </row>
    <row r="2" spans="1:6" x14ac:dyDescent="0.15">
      <c r="A2" s="17">
        <v>1</v>
      </c>
      <c r="B2" s="2" t="s">
        <v>1</v>
      </c>
      <c r="C2" s="2" t="s">
        <v>268</v>
      </c>
      <c r="D2" s="4">
        <v>3508</v>
      </c>
      <c r="E2" s="10">
        <v>1500</v>
      </c>
      <c r="F2" s="18">
        <f>+E2*D2</f>
        <v>5262000</v>
      </c>
    </row>
    <row r="3" spans="1:6" x14ac:dyDescent="0.15">
      <c r="A3" s="17">
        <v>2</v>
      </c>
      <c r="B3" s="2" t="s">
        <v>2</v>
      </c>
      <c r="C3" s="2" t="s">
        <v>268</v>
      </c>
      <c r="D3" s="4">
        <v>3776.11</v>
      </c>
      <c r="E3" s="10">
        <v>2400</v>
      </c>
      <c r="F3" s="18">
        <f t="shared" ref="F3:F66" si="0">+E3*D3</f>
        <v>9062664</v>
      </c>
    </row>
    <row r="4" spans="1:6" x14ac:dyDescent="0.15">
      <c r="A4" s="17">
        <v>3</v>
      </c>
      <c r="B4" s="2" t="s">
        <v>3</v>
      </c>
      <c r="C4" s="2" t="s">
        <v>268</v>
      </c>
      <c r="D4" s="4">
        <v>57071</v>
      </c>
      <c r="E4" s="10">
        <v>50</v>
      </c>
      <c r="F4" s="18">
        <f t="shared" si="0"/>
        <v>2853550</v>
      </c>
    </row>
    <row r="5" spans="1:6" x14ac:dyDescent="0.15">
      <c r="A5" s="17">
        <v>4</v>
      </c>
      <c r="B5" s="2" t="s">
        <v>4</v>
      </c>
      <c r="C5" s="2" t="s">
        <v>268</v>
      </c>
      <c r="D5" s="4">
        <v>26520</v>
      </c>
      <c r="E5" s="10">
        <v>30</v>
      </c>
      <c r="F5" s="18">
        <f t="shared" si="0"/>
        <v>795600</v>
      </c>
    </row>
    <row r="6" spans="1:6" x14ac:dyDescent="0.15">
      <c r="A6" s="17">
        <v>5</v>
      </c>
      <c r="B6" s="2" t="s">
        <v>5</v>
      </c>
      <c r="C6" s="2" t="s">
        <v>268</v>
      </c>
      <c r="D6" s="4">
        <v>4113</v>
      </c>
      <c r="E6" s="10">
        <v>1200</v>
      </c>
      <c r="F6" s="18">
        <f t="shared" si="0"/>
        <v>4935600</v>
      </c>
    </row>
    <row r="7" spans="1:6" x14ac:dyDescent="0.15">
      <c r="A7" s="17">
        <v>6</v>
      </c>
      <c r="B7" s="2" t="s">
        <v>6</v>
      </c>
      <c r="C7" s="2" t="s">
        <v>268</v>
      </c>
      <c r="D7" s="4">
        <v>12085</v>
      </c>
      <c r="E7" s="10">
        <v>20</v>
      </c>
      <c r="F7" s="18">
        <f t="shared" si="0"/>
        <v>241700</v>
      </c>
    </row>
    <row r="8" spans="1:6" x14ac:dyDescent="0.15">
      <c r="A8" s="17">
        <v>7</v>
      </c>
      <c r="B8" s="2" t="s">
        <v>7</v>
      </c>
      <c r="C8" s="2" t="s">
        <v>268</v>
      </c>
      <c r="D8" s="4">
        <v>13492</v>
      </c>
      <c r="E8" s="10">
        <v>20</v>
      </c>
      <c r="F8" s="18">
        <f t="shared" si="0"/>
        <v>269840</v>
      </c>
    </row>
    <row r="9" spans="1:6" x14ac:dyDescent="0.15">
      <c r="A9" s="17">
        <v>8</v>
      </c>
      <c r="B9" s="2" t="s">
        <v>8</v>
      </c>
      <c r="C9" s="2" t="s">
        <v>268</v>
      </c>
      <c r="D9" s="4">
        <v>26100</v>
      </c>
      <c r="E9" s="10">
        <v>200</v>
      </c>
      <c r="F9" s="18">
        <f t="shared" si="0"/>
        <v>5220000</v>
      </c>
    </row>
    <row r="10" spans="1:6" x14ac:dyDescent="0.15">
      <c r="A10" s="17">
        <v>9</v>
      </c>
      <c r="B10" s="2" t="s">
        <v>9</v>
      </c>
      <c r="C10" s="2" t="s">
        <v>268</v>
      </c>
      <c r="D10" s="4">
        <v>30118</v>
      </c>
      <c r="E10" s="10">
        <v>100</v>
      </c>
      <c r="F10" s="18">
        <f t="shared" si="0"/>
        <v>3011800</v>
      </c>
    </row>
    <row r="11" spans="1:6" x14ac:dyDescent="0.15">
      <c r="A11" s="17">
        <v>10</v>
      </c>
      <c r="B11" s="2" t="s">
        <v>10</v>
      </c>
      <c r="C11" s="2" t="s">
        <v>268</v>
      </c>
      <c r="D11" s="4">
        <v>10500</v>
      </c>
      <c r="E11" s="10">
        <v>5</v>
      </c>
      <c r="F11" s="18">
        <f t="shared" si="0"/>
        <v>52500</v>
      </c>
    </row>
    <row r="12" spans="1:6" x14ac:dyDescent="0.15">
      <c r="A12" s="17">
        <v>11</v>
      </c>
      <c r="B12" s="2" t="s">
        <v>11</v>
      </c>
      <c r="C12" s="2" t="s">
        <v>268</v>
      </c>
      <c r="D12" s="4">
        <v>4615</v>
      </c>
      <c r="E12" s="10">
        <v>500</v>
      </c>
      <c r="F12" s="18">
        <f t="shared" si="0"/>
        <v>2307500</v>
      </c>
    </row>
    <row r="13" spans="1:6" x14ac:dyDescent="0.15">
      <c r="A13" s="17">
        <v>12</v>
      </c>
      <c r="B13" s="2" t="s">
        <v>12</v>
      </c>
      <c r="C13" s="2" t="s">
        <v>268</v>
      </c>
      <c r="D13" s="4">
        <v>21383</v>
      </c>
      <c r="E13" s="10">
        <v>550</v>
      </c>
      <c r="F13" s="18">
        <f t="shared" si="0"/>
        <v>11760650</v>
      </c>
    </row>
    <row r="14" spans="1:6" x14ac:dyDescent="0.15">
      <c r="A14" s="17">
        <v>13</v>
      </c>
      <c r="B14" s="2" t="s">
        <v>13</v>
      </c>
      <c r="C14" s="2" t="s">
        <v>268</v>
      </c>
      <c r="D14" s="4">
        <v>188290</v>
      </c>
      <c r="E14" s="10">
        <v>15</v>
      </c>
      <c r="F14" s="18">
        <f t="shared" si="0"/>
        <v>2824350</v>
      </c>
    </row>
    <row r="15" spans="1:6" x14ac:dyDescent="0.15">
      <c r="A15" s="17">
        <v>14</v>
      </c>
      <c r="B15" s="2" t="s">
        <v>14</v>
      </c>
      <c r="C15" s="2" t="s">
        <v>268</v>
      </c>
      <c r="D15" s="4">
        <v>975</v>
      </c>
      <c r="E15" s="10">
        <v>1600</v>
      </c>
      <c r="F15" s="18">
        <f t="shared" si="0"/>
        <v>1560000</v>
      </c>
    </row>
    <row r="16" spans="1:6" x14ac:dyDescent="0.15">
      <c r="A16" s="17">
        <v>15</v>
      </c>
      <c r="B16" s="2" t="s">
        <v>15</v>
      </c>
      <c r="C16" s="2" t="s">
        <v>268</v>
      </c>
      <c r="D16" s="4">
        <v>1331</v>
      </c>
      <c r="E16" s="10">
        <v>100</v>
      </c>
      <c r="F16" s="18">
        <f t="shared" si="0"/>
        <v>133100</v>
      </c>
    </row>
    <row r="17" spans="1:6" x14ac:dyDescent="0.15">
      <c r="A17" s="17">
        <v>16</v>
      </c>
      <c r="B17" s="2" t="s">
        <v>16</v>
      </c>
      <c r="C17" s="2" t="s">
        <v>268</v>
      </c>
      <c r="D17" s="4">
        <v>43857</v>
      </c>
      <c r="E17" s="10">
        <v>350</v>
      </c>
      <c r="F17" s="18">
        <f t="shared" si="0"/>
        <v>15349950</v>
      </c>
    </row>
    <row r="18" spans="1:6" x14ac:dyDescent="0.15">
      <c r="A18" s="17">
        <v>17</v>
      </c>
      <c r="B18" s="2" t="s">
        <v>17</v>
      </c>
      <c r="C18" s="2" t="s">
        <v>268</v>
      </c>
      <c r="D18" s="4">
        <v>1377</v>
      </c>
      <c r="E18" s="10">
        <v>120</v>
      </c>
      <c r="F18" s="18">
        <f t="shared" si="0"/>
        <v>165240</v>
      </c>
    </row>
    <row r="19" spans="1:6" x14ac:dyDescent="0.15">
      <c r="A19" s="17">
        <v>18</v>
      </c>
      <c r="B19" s="2" t="s">
        <v>18</v>
      </c>
      <c r="C19" s="2" t="s">
        <v>268</v>
      </c>
      <c r="D19" s="4">
        <v>1420</v>
      </c>
      <c r="E19" s="10">
        <v>3000</v>
      </c>
      <c r="F19" s="18">
        <f t="shared" si="0"/>
        <v>4260000</v>
      </c>
    </row>
    <row r="20" spans="1:6" x14ac:dyDescent="0.15">
      <c r="A20" s="17">
        <v>19</v>
      </c>
      <c r="B20" s="2" t="s">
        <v>19</v>
      </c>
      <c r="C20" s="2" t="s">
        <v>268</v>
      </c>
      <c r="D20" s="4">
        <v>1420</v>
      </c>
      <c r="E20" s="10">
        <v>400</v>
      </c>
      <c r="F20" s="18">
        <f t="shared" si="0"/>
        <v>568000</v>
      </c>
    </row>
    <row r="21" spans="1:6" x14ac:dyDescent="0.15">
      <c r="A21" s="17">
        <v>20</v>
      </c>
      <c r="B21" s="2" t="s">
        <v>20</v>
      </c>
      <c r="C21" s="2" t="s">
        <v>268</v>
      </c>
      <c r="D21" s="4">
        <v>6745</v>
      </c>
      <c r="E21" s="10">
        <v>100</v>
      </c>
      <c r="F21" s="18">
        <f t="shared" si="0"/>
        <v>674500</v>
      </c>
    </row>
    <row r="22" spans="1:6" x14ac:dyDescent="0.15">
      <c r="A22" s="17">
        <v>21</v>
      </c>
      <c r="B22" s="2" t="s">
        <v>21</v>
      </c>
      <c r="C22" s="2" t="s">
        <v>268</v>
      </c>
      <c r="D22" s="4">
        <v>6474</v>
      </c>
      <c r="E22" s="10">
        <v>1300</v>
      </c>
      <c r="F22" s="18">
        <f t="shared" si="0"/>
        <v>8416200</v>
      </c>
    </row>
    <row r="23" spans="1:6" x14ac:dyDescent="0.15">
      <c r="A23" s="17">
        <v>22</v>
      </c>
      <c r="B23" s="2" t="s">
        <v>22</v>
      </c>
      <c r="C23" s="2" t="s">
        <v>268</v>
      </c>
      <c r="D23" s="4">
        <v>93566</v>
      </c>
      <c r="E23" s="10">
        <v>100</v>
      </c>
      <c r="F23" s="18">
        <f t="shared" si="0"/>
        <v>9356600</v>
      </c>
    </row>
    <row r="24" spans="1:6" x14ac:dyDescent="0.15">
      <c r="A24" s="17">
        <v>23</v>
      </c>
      <c r="B24" s="2" t="s">
        <v>23</v>
      </c>
      <c r="C24" s="2" t="s">
        <v>268</v>
      </c>
      <c r="D24" s="4">
        <v>66435</v>
      </c>
      <c r="E24" s="10">
        <v>50</v>
      </c>
      <c r="F24" s="18">
        <f t="shared" si="0"/>
        <v>3321750</v>
      </c>
    </row>
    <row r="25" spans="1:6" x14ac:dyDescent="0.15">
      <c r="A25" s="17">
        <v>24</v>
      </c>
      <c r="B25" s="2" t="s">
        <v>24</v>
      </c>
      <c r="C25" s="2" t="s">
        <v>268</v>
      </c>
      <c r="D25" s="4">
        <v>69494</v>
      </c>
      <c r="E25" s="10">
        <v>120</v>
      </c>
      <c r="F25" s="18">
        <f t="shared" si="0"/>
        <v>8339280</v>
      </c>
    </row>
    <row r="26" spans="1:6" x14ac:dyDescent="0.15">
      <c r="A26" s="17">
        <v>25</v>
      </c>
      <c r="B26" s="2" t="s">
        <v>25</v>
      </c>
      <c r="C26" s="2" t="s">
        <v>268</v>
      </c>
      <c r="D26" s="4">
        <v>4400</v>
      </c>
      <c r="E26" s="10">
        <v>2</v>
      </c>
      <c r="F26" s="18">
        <f t="shared" si="0"/>
        <v>8800</v>
      </c>
    </row>
    <row r="27" spans="1:6" x14ac:dyDescent="0.15">
      <c r="A27" s="17">
        <v>26</v>
      </c>
      <c r="B27" s="2" t="s">
        <v>26</v>
      </c>
      <c r="C27" s="2" t="s">
        <v>268</v>
      </c>
      <c r="D27" s="4">
        <v>3337</v>
      </c>
      <c r="E27" s="10">
        <v>10</v>
      </c>
      <c r="F27" s="18">
        <f t="shared" si="0"/>
        <v>33370</v>
      </c>
    </row>
    <row r="28" spans="1:6" x14ac:dyDescent="0.15">
      <c r="A28" s="17">
        <v>27</v>
      </c>
      <c r="B28" s="2" t="s">
        <v>27</v>
      </c>
      <c r="C28" s="2" t="s">
        <v>268</v>
      </c>
      <c r="D28" s="4">
        <v>860</v>
      </c>
      <c r="E28" s="10">
        <v>2500</v>
      </c>
      <c r="F28" s="18">
        <f t="shared" si="0"/>
        <v>2150000</v>
      </c>
    </row>
    <row r="29" spans="1:6" x14ac:dyDescent="0.15">
      <c r="A29" s="17">
        <v>28</v>
      </c>
      <c r="B29" s="2" t="s">
        <v>28</v>
      </c>
      <c r="C29" s="2" t="s">
        <v>268</v>
      </c>
      <c r="D29" s="4">
        <v>59189</v>
      </c>
      <c r="E29" s="10">
        <v>150</v>
      </c>
      <c r="F29" s="18">
        <f t="shared" si="0"/>
        <v>8878350</v>
      </c>
    </row>
    <row r="30" spans="1:6" x14ac:dyDescent="0.15">
      <c r="A30" s="17">
        <v>29</v>
      </c>
      <c r="B30" s="2" t="s">
        <v>29</v>
      </c>
      <c r="C30" s="2" t="s">
        <v>268</v>
      </c>
      <c r="D30" s="4">
        <v>1629</v>
      </c>
      <c r="E30" s="10">
        <v>620</v>
      </c>
      <c r="F30" s="18">
        <f t="shared" si="0"/>
        <v>1009980</v>
      </c>
    </row>
    <row r="31" spans="1:6" x14ac:dyDescent="0.15">
      <c r="A31" s="17">
        <v>30</v>
      </c>
      <c r="B31" s="2" t="s">
        <v>30</v>
      </c>
      <c r="C31" s="2" t="s">
        <v>268</v>
      </c>
      <c r="D31" s="4">
        <v>33315</v>
      </c>
      <c r="E31" s="10">
        <v>60</v>
      </c>
      <c r="F31" s="18">
        <f t="shared" si="0"/>
        <v>1998900</v>
      </c>
    </row>
    <row r="32" spans="1:6" x14ac:dyDescent="0.15">
      <c r="A32" s="17">
        <v>31</v>
      </c>
      <c r="B32" s="2" t="s">
        <v>31</v>
      </c>
      <c r="C32" s="2" t="s">
        <v>268</v>
      </c>
      <c r="D32" s="4">
        <v>4940</v>
      </c>
      <c r="E32" s="10">
        <v>700</v>
      </c>
      <c r="F32" s="18">
        <f t="shared" si="0"/>
        <v>3458000</v>
      </c>
    </row>
    <row r="33" spans="1:6" x14ac:dyDescent="0.15">
      <c r="A33" s="17">
        <v>32</v>
      </c>
      <c r="B33" s="2" t="s">
        <v>32</v>
      </c>
      <c r="C33" s="2" t="s">
        <v>268</v>
      </c>
      <c r="D33" s="4">
        <v>5681</v>
      </c>
      <c r="E33" s="10">
        <v>100</v>
      </c>
      <c r="F33" s="18">
        <f t="shared" si="0"/>
        <v>568100</v>
      </c>
    </row>
    <row r="34" spans="1:6" x14ac:dyDescent="0.15">
      <c r="A34" s="17">
        <v>33</v>
      </c>
      <c r="B34" s="2" t="s">
        <v>33</v>
      </c>
      <c r="C34" s="2" t="s">
        <v>268</v>
      </c>
      <c r="D34" s="4">
        <v>5621</v>
      </c>
      <c r="E34" s="10">
        <v>170</v>
      </c>
      <c r="F34" s="18">
        <f t="shared" si="0"/>
        <v>955570</v>
      </c>
    </row>
    <row r="35" spans="1:6" x14ac:dyDescent="0.15">
      <c r="A35" s="17">
        <v>34</v>
      </c>
      <c r="B35" s="2" t="s">
        <v>34</v>
      </c>
      <c r="C35" s="2" t="s">
        <v>268</v>
      </c>
      <c r="D35" s="4">
        <v>91765</v>
      </c>
      <c r="E35" s="10">
        <v>50</v>
      </c>
      <c r="F35" s="18">
        <f t="shared" si="0"/>
        <v>4588250</v>
      </c>
    </row>
    <row r="36" spans="1:6" x14ac:dyDescent="0.15">
      <c r="A36" s="17">
        <v>35</v>
      </c>
      <c r="B36" s="2" t="s">
        <v>35</v>
      </c>
      <c r="C36" s="2" t="s">
        <v>268</v>
      </c>
      <c r="D36" s="4">
        <v>6975</v>
      </c>
      <c r="E36" s="10">
        <v>1000</v>
      </c>
      <c r="F36" s="18">
        <f t="shared" si="0"/>
        <v>6975000</v>
      </c>
    </row>
    <row r="37" spans="1:6" x14ac:dyDescent="0.15">
      <c r="A37" s="17">
        <v>36</v>
      </c>
      <c r="B37" s="2" t="s">
        <v>36</v>
      </c>
      <c r="C37" s="2" t="s">
        <v>268</v>
      </c>
      <c r="D37" s="4">
        <v>4720</v>
      </c>
      <c r="E37" s="10">
        <v>500</v>
      </c>
      <c r="F37" s="18">
        <f t="shared" si="0"/>
        <v>2360000</v>
      </c>
    </row>
    <row r="38" spans="1:6" x14ac:dyDescent="0.15">
      <c r="A38" s="17">
        <v>37</v>
      </c>
      <c r="B38" s="2" t="s">
        <v>37</v>
      </c>
      <c r="C38" s="2" t="s">
        <v>268</v>
      </c>
      <c r="D38" s="4">
        <v>191</v>
      </c>
      <c r="E38" s="10">
        <v>3400</v>
      </c>
      <c r="F38" s="18">
        <f t="shared" si="0"/>
        <v>649400</v>
      </c>
    </row>
    <row r="39" spans="1:6" x14ac:dyDescent="0.15">
      <c r="A39" s="17">
        <v>38</v>
      </c>
      <c r="B39" s="2" t="s">
        <v>38</v>
      </c>
      <c r="C39" s="2" t="s">
        <v>268</v>
      </c>
      <c r="D39" s="4">
        <v>18000</v>
      </c>
      <c r="E39" s="10">
        <v>10</v>
      </c>
      <c r="F39" s="18">
        <f t="shared" si="0"/>
        <v>180000</v>
      </c>
    </row>
    <row r="40" spans="1:6" x14ac:dyDescent="0.15">
      <c r="A40" s="17">
        <v>39</v>
      </c>
      <c r="B40" s="2" t="s">
        <v>39</v>
      </c>
      <c r="C40" s="2" t="s">
        <v>268</v>
      </c>
      <c r="D40" s="4">
        <v>323</v>
      </c>
      <c r="E40" s="10">
        <v>1200</v>
      </c>
      <c r="F40" s="18">
        <f t="shared" si="0"/>
        <v>387600</v>
      </c>
    </row>
    <row r="41" spans="1:6" x14ac:dyDescent="0.15">
      <c r="A41" s="17">
        <v>40</v>
      </c>
      <c r="B41" s="2" t="s">
        <v>40</v>
      </c>
      <c r="C41" s="2" t="s">
        <v>268</v>
      </c>
      <c r="D41" s="4">
        <v>4676</v>
      </c>
      <c r="E41" s="10">
        <v>1200</v>
      </c>
      <c r="F41" s="18">
        <f t="shared" si="0"/>
        <v>5611200</v>
      </c>
    </row>
    <row r="42" spans="1:6" x14ac:dyDescent="0.15">
      <c r="A42" s="17">
        <v>41</v>
      </c>
      <c r="B42" s="2" t="s">
        <v>41</v>
      </c>
      <c r="C42" s="2" t="s">
        <v>268</v>
      </c>
      <c r="D42" s="4">
        <v>7887</v>
      </c>
      <c r="E42" s="10">
        <v>10</v>
      </c>
      <c r="F42" s="18">
        <f>+E42*D42</f>
        <v>78870</v>
      </c>
    </row>
    <row r="43" spans="1:6" x14ac:dyDescent="0.15">
      <c r="A43" s="17">
        <v>42</v>
      </c>
      <c r="B43" s="2" t="s">
        <v>42</v>
      </c>
      <c r="C43" s="2" t="s">
        <v>268</v>
      </c>
      <c r="D43" s="4">
        <v>23492</v>
      </c>
      <c r="E43" s="10">
        <v>10</v>
      </c>
      <c r="F43" s="18">
        <f t="shared" si="0"/>
        <v>234920</v>
      </c>
    </row>
    <row r="44" spans="1:6" x14ac:dyDescent="0.15">
      <c r="A44" s="17">
        <v>43</v>
      </c>
      <c r="B44" s="2" t="s">
        <v>43</v>
      </c>
      <c r="C44" s="2" t="s">
        <v>268</v>
      </c>
      <c r="D44" s="4">
        <v>127272</v>
      </c>
      <c r="E44" s="10">
        <v>2</v>
      </c>
      <c r="F44" s="18">
        <f t="shared" si="0"/>
        <v>254544</v>
      </c>
    </row>
    <row r="45" spans="1:6" x14ac:dyDescent="0.15">
      <c r="A45" s="17">
        <v>44</v>
      </c>
      <c r="B45" s="2" t="s">
        <v>44</v>
      </c>
      <c r="C45" s="2" t="s">
        <v>268</v>
      </c>
      <c r="D45" s="4">
        <v>118</v>
      </c>
      <c r="E45" s="10">
        <v>6500</v>
      </c>
      <c r="F45" s="18">
        <f t="shared" si="0"/>
        <v>767000</v>
      </c>
    </row>
    <row r="46" spans="1:6" x14ac:dyDescent="0.15">
      <c r="A46" s="17">
        <v>45</v>
      </c>
      <c r="B46" s="2" t="s">
        <v>45</v>
      </c>
      <c r="C46" s="2" t="s">
        <v>268</v>
      </c>
      <c r="D46" s="4">
        <v>133</v>
      </c>
      <c r="E46" s="10">
        <v>50</v>
      </c>
      <c r="F46" s="18">
        <f t="shared" si="0"/>
        <v>6650</v>
      </c>
    </row>
    <row r="47" spans="1:6" x14ac:dyDescent="0.15">
      <c r="A47" s="17">
        <v>46</v>
      </c>
      <c r="B47" s="2" t="s">
        <v>46</v>
      </c>
      <c r="C47" s="2" t="s">
        <v>268</v>
      </c>
      <c r="D47" s="4">
        <v>837</v>
      </c>
      <c r="E47" s="10">
        <v>3000</v>
      </c>
      <c r="F47" s="18">
        <f t="shared" si="0"/>
        <v>2511000</v>
      </c>
    </row>
    <row r="48" spans="1:6" x14ac:dyDescent="0.15">
      <c r="A48" s="17">
        <v>47</v>
      </c>
      <c r="B48" s="2" t="s">
        <v>47</v>
      </c>
      <c r="C48" s="2" t="s">
        <v>268</v>
      </c>
      <c r="D48" s="4">
        <v>2350</v>
      </c>
      <c r="E48" s="10">
        <v>150</v>
      </c>
      <c r="F48" s="18">
        <f t="shared" si="0"/>
        <v>352500</v>
      </c>
    </row>
    <row r="49" spans="1:6" x14ac:dyDescent="0.15">
      <c r="A49" s="17">
        <v>48</v>
      </c>
      <c r="B49" s="2" t="s">
        <v>48</v>
      </c>
      <c r="C49" s="2" t="s">
        <v>268</v>
      </c>
      <c r="D49" s="4">
        <v>277</v>
      </c>
      <c r="E49" s="10">
        <v>1500</v>
      </c>
      <c r="F49" s="18">
        <f t="shared" si="0"/>
        <v>415500</v>
      </c>
    </row>
    <row r="50" spans="1:6" ht="21" x14ac:dyDescent="0.15">
      <c r="A50" s="17">
        <v>49</v>
      </c>
      <c r="B50" s="2" t="s">
        <v>49</v>
      </c>
      <c r="C50" s="2" t="s">
        <v>268</v>
      </c>
      <c r="D50" s="4">
        <v>416850</v>
      </c>
      <c r="E50" s="10">
        <v>10</v>
      </c>
      <c r="F50" s="18">
        <f t="shared" si="0"/>
        <v>4168500</v>
      </c>
    </row>
    <row r="51" spans="1:6" x14ac:dyDescent="0.15">
      <c r="A51" s="17">
        <v>50</v>
      </c>
      <c r="B51" s="2" t="s">
        <v>50</v>
      </c>
      <c r="C51" s="2" t="s">
        <v>268</v>
      </c>
      <c r="D51" s="4">
        <v>296949</v>
      </c>
      <c r="E51" s="10">
        <v>10</v>
      </c>
      <c r="F51" s="18">
        <f t="shared" si="0"/>
        <v>2969490</v>
      </c>
    </row>
    <row r="52" spans="1:6" ht="21" x14ac:dyDescent="0.15">
      <c r="A52" s="17">
        <v>51</v>
      </c>
      <c r="B52" s="2" t="s">
        <v>51</v>
      </c>
      <c r="C52" s="2" t="s">
        <v>268</v>
      </c>
      <c r="D52" s="4">
        <v>553846</v>
      </c>
      <c r="E52" s="10">
        <v>10</v>
      </c>
      <c r="F52" s="18">
        <f t="shared" si="0"/>
        <v>5538460</v>
      </c>
    </row>
    <row r="53" spans="1:6" ht="21" x14ac:dyDescent="0.15">
      <c r="A53" s="17">
        <v>52</v>
      </c>
      <c r="B53" s="2" t="s">
        <v>52</v>
      </c>
      <c r="C53" s="2" t="s">
        <v>268</v>
      </c>
      <c r="D53" s="4">
        <v>1216154</v>
      </c>
      <c r="E53" s="10">
        <v>15</v>
      </c>
      <c r="F53" s="18">
        <f t="shared" si="0"/>
        <v>18242310</v>
      </c>
    </row>
    <row r="54" spans="1:6" x14ac:dyDescent="0.15">
      <c r="A54" s="17">
        <v>53</v>
      </c>
      <c r="B54" s="2" t="s">
        <v>53</v>
      </c>
      <c r="C54" s="2" t="s">
        <v>268</v>
      </c>
      <c r="D54" s="4">
        <v>723</v>
      </c>
      <c r="E54" s="10">
        <v>3500</v>
      </c>
      <c r="F54" s="18">
        <f t="shared" si="0"/>
        <v>2530500</v>
      </c>
    </row>
    <row r="55" spans="1:6" x14ac:dyDescent="0.15">
      <c r="A55" s="17">
        <v>54</v>
      </c>
      <c r="B55" s="2" t="s">
        <v>54</v>
      </c>
      <c r="C55" s="2" t="s">
        <v>268</v>
      </c>
      <c r="D55" s="4">
        <v>141739</v>
      </c>
      <c r="E55" s="10">
        <v>10</v>
      </c>
      <c r="F55" s="18">
        <f t="shared" si="0"/>
        <v>1417390</v>
      </c>
    </row>
    <row r="56" spans="1:6" x14ac:dyDescent="0.15">
      <c r="A56" s="17">
        <v>55</v>
      </c>
      <c r="B56" s="2" t="s">
        <v>55</v>
      </c>
      <c r="C56" s="2" t="s">
        <v>268</v>
      </c>
      <c r="D56" s="4">
        <v>47800</v>
      </c>
      <c r="E56" s="10">
        <v>5</v>
      </c>
      <c r="F56" s="18">
        <f t="shared" si="0"/>
        <v>239000</v>
      </c>
    </row>
    <row r="57" spans="1:6" ht="21" x14ac:dyDescent="0.15">
      <c r="A57" s="17">
        <v>56</v>
      </c>
      <c r="B57" s="2" t="s">
        <v>56</v>
      </c>
      <c r="C57" s="2" t="s">
        <v>268</v>
      </c>
      <c r="D57" s="4">
        <v>542929</v>
      </c>
      <c r="E57" s="10">
        <v>5</v>
      </c>
      <c r="F57" s="18">
        <f t="shared" si="0"/>
        <v>2714645</v>
      </c>
    </row>
    <row r="58" spans="1:6" ht="21" x14ac:dyDescent="0.15">
      <c r="A58" s="17">
        <v>57</v>
      </c>
      <c r="B58" s="2" t="s">
        <v>57</v>
      </c>
      <c r="C58" s="2" t="s">
        <v>268</v>
      </c>
      <c r="D58" s="4">
        <v>748538</v>
      </c>
      <c r="E58" s="10">
        <v>50</v>
      </c>
      <c r="F58" s="18">
        <f t="shared" si="0"/>
        <v>37426900</v>
      </c>
    </row>
    <row r="59" spans="1:6" x14ac:dyDescent="0.15">
      <c r="A59" s="17">
        <v>58</v>
      </c>
      <c r="B59" s="2" t="s">
        <v>58</v>
      </c>
      <c r="C59" s="2" t="s">
        <v>268</v>
      </c>
      <c r="D59" s="4">
        <v>1804.2</v>
      </c>
      <c r="E59" s="10">
        <v>10</v>
      </c>
      <c r="F59" s="18">
        <f t="shared" si="0"/>
        <v>18042</v>
      </c>
    </row>
    <row r="60" spans="1:6" x14ac:dyDescent="0.15">
      <c r="A60" s="17">
        <v>59</v>
      </c>
      <c r="B60" s="2" t="s">
        <v>59</v>
      </c>
      <c r="C60" s="2" t="s">
        <v>268</v>
      </c>
      <c r="D60" s="4">
        <v>700</v>
      </c>
      <c r="E60" s="10">
        <v>500</v>
      </c>
      <c r="F60" s="18">
        <f t="shared" si="0"/>
        <v>350000</v>
      </c>
    </row>
    <row r="61" spans="1:6" x14ac:dyDescent="0.15">
      <c r="A61" s="17">
        <v>60</v>
      </c>
      <c r="B61" s="2" t="s">
        <v>60</v>
      </c>
      <c r="C61" s="2" t="s">
        <v>268</v>
      </c>
      <c r="D61" s="4">
        <v>4257</v>
      </c>
      <c r="E61" s="10">
        <v>150</v>
      </c>
      <c r="F61" s="18">
        <f t="shared" si="0"/>
        <v>638550</v>
      </c>
    </row>
    <row r="62" spans="1:6" x14ac:dyDescent="0.15">
      <c r="A62" s="17">
        <v>61</v>
      </c>
      <c r="B62" s="2" t="s">
        <v>61</v>
      </c>
      <c r="C62" s="2" t="s">
        <v>268</v>
      </c>
      <c r="D62" s="4">
        <v>59572</v>
      </c>
      <c r="E62" s="10">
        <v>10</v>
      </c>
      <c r="F62" s="18">
        <f t="shared" si="0"/>
        <v>595720</v>
      </c>
    </row>
    <row r="63" spans="1:6" x14ac:dyDescent="0.15">
      <c r="A63" s="17">
        <v>62</v>
      </c>
      <c r="B63" s="2" t="s">
        <v>62</v>
      </c>
      <c r="C63" s="2" t="s">
        <v>268</v>
      </c>
      <c r="D63" s="4">
        <v>4530</v>
      </c>
      <c r="E63" s="10">
        <v>10</v>
      </c>
      <c r="F63" s="18">
        <f t="shared" si="0"/>
        <v>45300</v>
      </c>
    </row>
    <row r="64" spans="1:6" x14ac:dyDescent="0.15">
      <c r="A64" s="17">
        <v>63</v>
      </c>
      <c r="B64" s="2" t="s">
        <v>63</v>
      </c>
      <c r="C64" s="2" t="s">
        <v>268</v>
      </c>
      <c r="D64" s="4">
        <v>45746</v>
      </c>
      <c r="E64" s="10">
        <v>1</v>
      </c>
      <c r="F64" s="18">
        <f t="shared" si="0"/>
        <v>45746</v>
      </c>
    </row>
    <row r="65" spans="1:6" x14ac:dyDescent="0.15">
      <c r="A65" s="17">
        <v>64</v>
      </c>
      <c r="B65" s="2" t="s">
        <v>64</v>
      </c>
      <c r="C65" s="2" t="s">
        <v>268</v>
      </c>
      <c r="D65" s="4">
        <v>189</v>
      </c>
      <c r="E65" s="10">
        <v>300</v>
      </c>
      <c r="F65" s="18">
        <f t="shared" si="0"/>
        <v>56700</v>
      </c>
    </row>
    <row r="66" spans="1:6" x14ac:dyDescent="0.15">
      <c r="A66" s="17">
        <v>65</v>
      </c>
      <c r="B66" s="2" t="s">
        <v>65</v>
      </c>
      <c r="C66" s="2" t="s">
        <v>268</v>
      </c>
      <c r="D66" s="4">
        <v>6595</v>
      </c>
      <c r="E66" s="10">
        <v>50</v>
      </c>
      <c r="F66" s="18">
        <f t="shared" si="0"/>
        <v>329750</v>
      </c>
    </row>
    <row r="67" spans="1:6" ht="21" x14ac:dyDescent="0.15">
      <c r="A67" s="17">
        <v>66</v>
      </c>
      <c r="B67" s="2" t="s">
        <v>66</v>
      </c>
      <c r="C67" s="2" t="s">
        <v>268</v>
      </c>
      <c r="D67" s="4">
        <v>13254</v>
      </c>
      <c r="E67" s="10">
        <v>50</v>
      </c>
      <c r="F67" s="18">
        <f t="shared" ref="F67:F130" si="1">+E67*D67</f>
        <v>662700</v>
      </c>
    </row>
    <row r="68" spans="1:6" x14ac:dyDescent="0.15">
      <c r="A68" s="17">
        <v>67</v>
      </c>
      <c r="B68" s="2" t="s">
        <v>67</v>
      </c>
      <c r="C68" s="2" t="s">
        <v>268</v>
      </c>
      <c r="D68" s="4">
        <v>9937</v>
      </c>
      <c r="E68" s="10">
        <v>100</v>
      </c>
      <c r="F68" s="18">
        <f t="shared" si="1"/>
        <v>993700</v>
      </c>
    </row>
    <row r="69" spans="1:6" x14ac:dyDescent="0.15">
      <c r="A69" s="17">
        <v>68</v>
      </c>
      <c r="B69" s="2" t="s">
        <v>68</v>
      </c>
      <c r="C69" s="2" t="s">
        <v>268</v>
      </c>
      <c r="D69" s="4">
        <v>9310</v>
      </c>
      <c r="E69" s="10">
        <v>400</v>
      </c>
      <c r="F69" s="18">
        <f t="shared" si="1"/>
        <v>3724000</v>
      </c>
    </row>
    <row r="70" spans="1:6" x14ac:dyDescent="0.15">
      <c r="A70" s="17">
        <v>69</v>
      </c>
      <c r="B70" s="2" t="s">
        <v>69</v>
      </c>
      <c r="C70" s="2" t="s">
        <v>268</v>
      </c>
      <c r="D70" s="4">
        <v>7394</v>
      </c>
      <c r="E70" s="10">
        <v>100</v>
      </c>
      <c r="F70" s="18">
        <f t="shared" si="1"/>
        <v>739400</v>
      </c>
    </row>
    <row r="71" spans="1:6" x14ac:dyDescent="0.15">
      <c r="A71" s="17">
        <v>70</v>
      </c>
      <c r="B71" s="2" t="s">
        <v>70</v>
      </c>
      <c r="C71" s="2" t="s">
        <v>268</v>
      </c>
      <c r="D71" s="4">
        <v>13464</v>
      </c>
      <c r="E71" s="10">
        <v>100</v>
      </c>
      <c r="F71" s="18">
        <f t="shared" si="1"/>
        <v>1346400</v>
      </c>
    </row>
    <row r="72" spans="1:6" x14ac:dyDescent="0.15">
      <c r="A72" s="17">
        <v>71</v>
      </c>
      <c r="B72" s="2" t="s">
        <v>71</v>
      </c>
      <c r="C72" s="2" t="s">
        <v>268</v>
      </c>
      <c r="D72" s="4">
        <v>6288</v>
      </c>
      <c r="E72" s="10">
        <v>50</v>
      </c>
      <c r="F72" s="18">
        <f t="shared" si="1"/>
        <v>314400</v>
      </c>
    </row>
    <row r="73" spans="1:6" x14ac:dyDescent="0.15">
      <c r="A73" s="17">
        <v>72</v>
      </c>
      <c r="B73" s="2" t="s">
        <v>72</v>
      </c>
      <c r="C73" s="2" t="s">
        <v>268</v>
      </c>
      <c r="D73" s="4">
        <v>6855</v>
      </c>
      <c r="E73" s="10">
        <v>30</v>
      </c>
      <c r="F73" s="18">
        <f t="shared" si="1"/>
        <v>205650</v>
      </c>
    </row>
    <row r="74" spans="1:6" x14ac:dyDescent="0.15">
      <c r="A74" s="17">
        <v>73</v>
      </c>
      <c r="B74" s="2" t="s">
        <v>73</v>
      </c>
      <c r="C74" s="2" t="s">
        <v>268</v>
      </c>
      <c r="D74" s="4">
        <v>35850</v>
      </c>
      <c r="E74" s="10">
        <v>20</v>
      </c>
      <c r="F74" s="18">
        <f t="shared" si="1"/>
        <v>717000</v>
      </c>
    </row>
    <row r="75" spans="1:6" x14ac:dyDescent="0.15">
      <c r="A75" s="17">
        <v>74</v>
      </c>
      <c r="B75" s="2" t="s">
        <v>74</v>
      </c>
      <c r="C75" s="2" t="s">
        <v>268</v>
      </c>
      <c r="D75" s="4">
        <v>5312</v>
      </c>
      <c r="E75" s="10">
        <v>100</v>
      </c>
      <c r="F75" s="18">
        <f t="shared" si="1"/>
        <v>531200</v>
      </c>
    </row>
    <row r="76" spans="1:6" x14ac:dyDescent="0.15">
      <c r="A76" s="17">
        <v>75</v>
      </c>
      <c r="B76" s="2" t="s">
        <v>75</v>
      </c>
      <c r="C76" s="2" t="s">
        <v>268</v>
      </c>
      <c r="D76" s="4">
        <v>6031</v>
      </c>
      <c r="E76" s="10">
        <v>1000</v>
      </c>
      <c r="F76" s="18">
        <f t="shared" si="1"/>
        <v>6031000</v>
      </c>
    </row>
    <row r="77" spans="1:6" x14ac:dyDescent="0.15">
      <c r="A77" s="17">
        <v>76</v>
      </c>
      <c r="B77" s="2" t="s">
        <v>76</v>
      </c>
      <c r="C77" s="2" t="s">
        <v>268</v>
      </c>
      <c r="D77" s="4">
        <v>6444</v>
      </c>
      <c r="E77" s="10">
        <v>1200</v>
      </c>
      <c r="F77" s="18">
        <f t="shared" si="1"/>
        <v>7732800</v>
      </c>
    </row>
    <row r="78" spans="1:6" x14ac:dyDescent="0.15">
      <c r="A78" s="17">
        <v>77</v>
      </c>
      <c r="B78" s="2" t="s">
        <v>77</v>
      </c>
      <c r="C78" s="2" t="s">
        <v>268</v>
      </c>
      <c r="D78" s="4">
        <v>785400</v>
      </c>
      <c r="E78" s="10">
        <v>10</v>
      </c>
      <c r="F78" s="18">
        <f t="shared" si="1"/>
        <v>7854000</v>
      </c>
    </row>
    <row r="79" spans="1:6" x14ac:dyDescent="0.15">
      <c r="A79" s="17">
        <v>78</v>
      </c>
      <c r="B79" s="2" t="s">
        <v>78</v>
      </c>
      <c r="C79" s="2" t="s">
        <v>268</v>
      </c>
      <c r="D79" s="4">
        <v>1148750</v>
      </c>
      <c r="E79" s="10">
        <v>30</v>
      </c>
      <c r="F79" s="18">
        <f t="shared" si="1"/>
        <v>34462500</v>
      </c>
    </row>
    <row r="80" spans="1:6" x14ac:dyDescent="0.15">
      <c r="A80" s="17">
        <v>79</v>
      </c>
      <c r="B80" s="2" t="s">
        <v>79</v>
      </c>
      <c r="C80" s="2" t="s">
        <v>268</v>
      </c>
      <c r="D80" s="4">
        <v>48630</v>
      </c>
      <c r="E80" s="10">
        <v>100</v>
      </c>
      <c r="F80" s="18">
        <f t="shared" si="1"/>
        <v>4863000</v>
      </c>
    </row>
    <row r="81" spans="1:6" ht="21" x14ac:dyDescent="0.15">
      <c r="A81" s="17">
        <v>80</v>
      </c>
      <c r="B81" s="2" t="s">
        <v>80</v>
      </c>
      <c r="C81" s="2" t="s">
        <v>268</v>
      </c>
      <c r="D81" s="4">
        <v>62100</v>
      </c>
      <c r="E81" s="10">
        <v>80</v>
      </c>
      <c r="F81" s="18">
        <f t="shared" si="1"/>
        <v>4968000</v>
      </c>
    </row>
    <row r="82" spans="1:6" ht="21" x14ac:dyDescent="0.15">
      <c r="A82" s="17">
        <v>81</v>
      </c>
      <c r="B82" s="2" t="s">
        <v>81</v>
      </c>
      <c r="C82" s="2" t="s">
        <v>268</v>
      </c>
      <c r="D82" s="4">
        <v>74308</v>
      </c>
      <c r="E82" s="10">
        <v>290</v>
      </c>
      <c r="F82" s="18">
        <f t="shared" si="1"/>
        <v>21549320</v>
      </c>
    </row>
    <row r="83" spans="1:6" x14ac:dyDescent="0.15">
      <c r="A83" s="17">
        <v>82</v>
      </c>
      <c r="B83" s="2" t="s">
        <v>82</v>
      </c>
      <c r="C83" s="2" t="s">
        <v>268</v>
      </c>
      <c r="D83" s="4">
        <v>51600</v>
      </c>
      <c r="E83" s="10">
        <v>5</v>
      </c>
      <c r="F83" s="18">
        <f t="shared" si="1"/>
        <v>258000</v>
      </c>
    </row>
    <row r="84" spans="1:6" ht="21" x14ac:dyDescent="0.15">
      <c r="A84" s="17">
        <v>83</v>
      </c>
      <c r="B84" s="2" t="s">
        <v>83</v>
      </c>
      <c r="C84" s="2" t="s">
        <v>268</v>
      </c>
      <c r="D84" s="4">
        <v>87640</v>
      </c>
      <c r="E84" s="10">
        <v>5</v>
      </c>
      <c r="F84" s="18">
        <f t="shared" si="1"/>
        <v>438200</v>
      </c>
    </row>
    <row r="85" spans="1:6" x14ac:dyDescent="0.15">
      <c r="A85" s="17">
        <v>84</v>
      </c>
      <c r="B85" s="2" t="s">
        <v>84</v>
      </c>
      <c r="C85" s="2" t="s">
        <v>268</v>
      </c>
      <c r="D85" s="4">
        <v>95200</v>
      </c>
      <c r="E85" s="10">
        <v>30</v>
      </c>
      <c r="F85" s="18">
        <f t="shared" si="1"/>
        <v>2856000</v>
      </c>
    </row>
    <row r="86" spans="1:6" x14ac:dyDescent="0.15">
      <c r="A86" s="17">
        <v>85</v>
      </c>
      <c r="B86" s="2" t="s">
        <v>85</v>
      </c>
      <c r="C86" s="2" t="s">
        <v>268</v>
      </c>
      <c r="D86" s="4">
        <v>170000</v>
      </c>
      <c r="E86" s="10">
        <v>10</v>
      </c>
      <c r="F86" s="18">
        <f t="shared" si="1"/>
        <v>1700000</v>
      </c>
    </row>
    <row r="87" spans="1:6" x14ac:dyDescent="0.15">
      <c r="A87" s="17">
        <v>86</v>
      </c>
      <c r="B87" s="2" t="s">
        <v>86</v>
      </c>
      <c r="C87" s="2" t="s">
        <v>268</v>
      </c>
      <c r="D87" s="4">
        <v>1066</v>
      </c>
      <c r="E87" s="10">
        <v>40</v>
      </c>
      <c r="F87" s="18">
        <f t="shared" si="1"/>
        <v>42640</v>
      </c>
    </row>
    <row r="88" spans="1:6" x14ac:dyDescent="0.15">
      <c r="A88" s="17">
        <v>87</v>
      </c>
      <c r="B88" s="2" t="s">
        <v>87</v>
      </c>
      <c r="C88" s="2" t="s">
        <v>268</v>
      </c>
      <c r="D88" s="4">
        <v>596</v>
      </c>
      <c r="E88" s="10">
        <v>50</v>
      </c>
      <c r="F88" s="18">
        <f t="shared" si="1"/>
        <v>29800</v>
      </c>
    </row>
    <row r="89" spans="1:6" x14ac:dyDescent="0.15">
      <c r="A89" s="17">
        <v>88</v>
      </c>
      <c r="B89" s="2" t="s">
        <v>88</v>
      </c>
      <c r="C89" s="2" t="s">
        <v>268</v>
      </c>
      <c r="D89" s="4">
        <v>872</v>
      </c>
      <c r="E89" s="10">
        <v>2000</v>
      </c>
      <c r="F89" s="18">
        <f t="shared" si="1"/>
        <v>1744000</v>
      </c>
    </row>
    <row r="90" spans="1:6" x14ac:dyDescent="0.15">
      <c r="A90" s="17">
        <v>89</v>
      </c>
      <c r="B90" s="2" t="s">
        <v>89</v>
      </c>
      <c r="C90" s="2" t="s">
        <v>268</v>
      </c>
      <c r="D90" s="4">
        <v>3125</v>
      </c>
      <c r="E90" s="10">
        <v>50</v>
      </c>
      <c r="F90" s="18">
        <f t="shared" si="1"/>
        <v>156250</v>
      </c>
    </row>
    <row r="91" spans="1:6" x14ac:dyDescent="0.15">
      <c r="A91" s="17">
        <v>90</v>
      </c>
      <c r="B91" s="2" t="s">
        <v>90</v>
      </c>
      <c r="C91" s="2" t="s">
        <v>268</v>
      </c>
      <c r="D91" s="4">
        <v>2235</v>
      </c>
      <c r="E91" s="10">
        <v>250</v>
      </c>
      <c r="F91" s="18">
        <f t="shared" si="1"/>
        <v>558750</v>
      </c>
    </row>
    <row r="92" spans="1:6" x14ac:dyDescent="0.15">
      <c r="A92" s="17">
        <v>91</v>
      </c>
      <c r="B92" s="2" t="s">
        <v>91</v>
      </c>
      <c r="C92" s="2" t="s">
        <v>268</v>
      </c>
      <c r="D92" s="4">
        <v>3077</v>
      </c>
      <c r="E92" s="10">
        <v>20</v>
      </c>
      <c r="F92" s="18">
        <f t="shared" si="1"/>
        <v>61540</v>
      </c>
    </row>
    <row r="93" spans="1:6" x14ac:dyDescent="0.15">
      <c r="A93" s="17">
        <v>92</v>
      </c>
      <c r="B93" s="2" t="s">
        <v>92</v>
      </c>
      <c r="C93" s="2" t="s">
        <v>268</v>
      </c>
      <c r="D93" s="4">
        <v>605</v>
      </c>
      <c r="E93" s="10">
        <v>20</v>
      </c>
      <c r="F93" s="18">
        <f t="shared" si="1"/>
        <v>12100</v>
      </c>
    </row>
    <row r="94" spans="1:6" x14ac:dyDescent="0.15">
      <c r="A94" s="17">
        <v>93</v>
      </c>
      <c r="B94" s="2" t="s">
        <v>93</v>
      </c>
      <c r="C94" s="2" t="s">
        <v>268</v>
      </c>
      <c r="D94" s="4">
        <v>1110</v>
      </c>
      <c r="E94" s="10">
        <v>100</v>
      </c>
      <c r="F94" s="18">
        <f t="shared" si="1"/>
        <v>111000</v>
      </c>
    </row>
    <row r="95" spans="1:6" x14ac:dyDescent="0.15">
      <c r="A95" s="17">
        <v>94</v>
      </c>
      <c r="B95" s="2" t="s">
        <v>94</v>
      </c>
      <c r="C95" s="2" t="s">
        <v>268</v>
      </c>
      <c r="D95" s="4">
        <v>1325</v>
      </c>
      <c r="E95" s="10">
        <v>20</v>
      </c>
      <c r="F95" s="18">
        <f t="shared" si="1"/>
        <v>26500</v>
      </c>
    </row>
    <row r="96" spans="1:6" x14ac:dyDescent="0.15">
      <c r="A96" s="17">
        <v>95</v>
      </c>
      <c r="B96" s="2" t="s">
        <v>95</v>
      </c>
      <c r="C96" s="2" t="s">
        <v>268</v>
      </c>
      <c r="D96" s="4">
        <v>705</v>
      </c>
      <c r="E96" s="10">
        <v>10</v>
      </c>
      <c r="F96" s="18">
        <f t="shared" si="1"/>
        <v>7050</v>
      </c>
    </row>
    <row r="97" spans="1:6" x14ac:dyDescent="0.15">
      <c r="A97" s="17">
        <v>96</v>
      </c>
      <c r="B97" s="2" t="s">
        <v>96</v>
      </c>
      <c r="C97" s="2" t="s">
        <v>268</v>
      </c>
      <c r="D97" s="4">
        <v>436</v>
      </c>
      <c r="E97" s="10">
        <v>1000</v>
      </c>
      <c r="F97" s="18">
        <f t="shared" si="1"/>
        <v>436000</v>
      </c>
    </row>
    <row r="98" spans="1:6" x14ac:dyDescent="0.15">
      <c r="A98" s="17">
        <v>97</v>
      </c>
      <c r="B98" s="2" t="s">
        <v>97</v>
      </c>
      <c r="C98" s="2" t="s">
        <v>268</v>
      </c>
      <c r="D98" s="4">
        <v>425</v>
      </c>
      <c r="E98" s="10">
        <v>300</v>
      </c>
      <c r="F98" s="18">
        <f t="shared" si="1"/>
        <v>127500</v>
      </c>
    </row>
    <row r="99" spans="1:6" x14ac:dyDescent="0.15">
      <c r="A99" s="17">
        <v>98</v>
      </c>
      <c r="B99" s="2" t="s">
        <v>98</v>
      </c>
      <c r="C99" s="2" t="s">
        <v>268</v>
      </c>
      <c r="D99" s="4">
        <v>517</v>
      </c>
      <c r="E99" s="10">
        <v>50</v>
      </c>
      <c r="F99" s="18">
        <f t="shared" si="1"/>
        <v>25850</v>
      </c>
    </row>
    <row r="100" spans="1:6" x14ac:dyDescent="0.15">
      <c r="A100" s="17">
        <v>99</v>
      </c>
      <c r="B100" s="2" t="s">
        <v>99</v>
      </c>
      <c r="C100" s="2" t="s">
        <v>268</v>
      </c>
      <c r="D100" s="4">
        <v>393</v>
      </c>
      <c r="E100" s="10">
        <v>20</v>
      </c>
      <c r="F100" s="18">
        <f t="shared" si="1"/>
        <v>7860</v>
      </c>
    </row>
    <row r="101" spans="1:6" x14ac:dyDescent="0.15">
      <c r="A101" s="17">
        <v>100</v>
      </c>
      <c r="B101" s="2" t="s">
        <v>100</v>
      </c>
      <c r="C101" s="2" t="s">
        <v>268</v>
      </c>
      <c r="D101" s="4">
        <v>77680</v>
      </c>
      <c r="E101" s="10">
        <v>10</v>
      </c>
      <c r="F101" s="18">
        <f t="shared" si="1"/>
        <v>776800</v>
      </c>
    </row>
    <row r="102" spans="1:6" x14ac:dyDescent="0.15">
      <c r="A102" s="17">
        <v>101</v>
      </c>
      <c r="B102" s="2" t="s">
        <v>101</v>
      </c>
      <c r="C102" s="2" t="s">
        <v>268</v>
      </c>
      <c r="D102" s="4">
        <v>6808</v>
      </c>
      <c r="E102" s="10">
        <v>300</v>
      </c>
      <c r="F102" s="18">
        <f t="shared" si="1"/>
        <v>2042400</v>
      </c>
    </row>
    <row r="103" spans="1:6" x14ac:dyDescent="0.15">
      <c r="A103" s="17">
        <v>102</v>
      </c>
      <c r="B103" s="2" t="s">
        <v>102</v>
      </c>
      <c r="C103" s="2" t="s">
        <v>268</v>
      </c>
      <c r="D103" s="4">
        <v>1736</v>
      </c>
      <c r="E103" s="10">
        <v>800</v>
      </c>
      <c r="F103" s="18">
        <f t="shared" si="1"/>
        <v>1388800</v>
      </c>
    </row>
    <row r="104" spans="1:6" x14ac:dyDescent="0.15">
      <c r="A104" s="17">
        <v>103</v>
      </c>
      <c r="B104" s="2" t="s">
        <v>103</v>
      </c>
      <c r="C104" s="2" t="s">
        <v>268</v>
      </c>
      <c r="D104" s="4">
        <v>4072</v>
      </c>
      <c r="E104" s="10">
        <v>2300</v>
      </c>
      <c r="F104" s="18">
        <f t="shared" si="1"/>
        <v>9365600</v>
      </c>
    </row>
    <row r="105" spans="1:6" x14ac:dyDescent="0.15">
      <c r="A105" s="17">
        <v>104</v>
      </c>
      <c r="B105" s="2" t="s">
        <v>104</v>
      </c>
      <c r="C105" s="2" t="s">
        <v>268</v>
      </c>
      <c r="D105" s="4">
        <v>691</v>
      </c>
      <c r="E105" s="10">
        <v>250</v>
      </c>
      <c r="F105" s="18">
        <f t="shared" si="1"/>
        <v>172750</v>
      </c>
    </row>
    <row r="106" spans="1:6" x14ac:dyDescent="0.15">
      <c r="A106" s="17">
        <v>105</v>
      </c>
      <c r="B106" s="2" t="s">
        <v>105</v>
      </c>
      <c r="C106" s="2" t="s">
        <v>268</v>
      </c>
      <c r="D106" s="4">
        <v>1609</v>
      </c>
      <c r="E106" s="10">
        <v>80</v>
      </c>
      <c r="F106" s="18">
        <f t="shared" si="1"/>
        <v>128720</v>
      </c>
    </row>
    <row r="107" spans="1:6" x14ac:dyDescent="0.15">
      <c r="A107" s="17">
        <v>106</v>
      </c>
      <c r="B107" s="2" t="s">
        <v>106</v>
      </c>
      <c r="C107" s="2" t="s">
        <v>268</v>
      </c>
      <c r="D107" s="4">
        <v>6785</v>
      </c>
      <c r="E107" s="10">
        <v>50</v>
      </c>
      <c r="F107" s="18">
        <f t="shared" si="1"/>
        <v>339250</v>
      </c>
    </row>
    <row r="108" spans="1:6" x14ac:dyDescent="0.15">
      <c r="A108" s="17">
        <v>107</v>
      </c>
      <c r="B108" s="2" t="s">
        <v>107</v>
      </c>
      <c r="C108" s="2" t="s">
        <v>268</v>
      </c>
      <c r="D108" s="4">
        <v>50000</v>
      </c>
      <c r="E108" s="10">
        <v>150</v>
      </c>
      <c r="F108" s="18">
        <f t="shared" si="1"/>
        <v>7500000</v>
      </c>
    </row>
    <row r="109" spans="1:6" x14ac:dyDescent="0.15">
      <c r="A109" s="17">
        <v>108</v>
      </c>
      <c r="B109" s="2" t="s">
        <v>108</v>
      </c>
      <c r="C109" s="2" t="s">
        <v>268</v>
      </c>
      <c r="D109" s="4">
        <v>14861</v>
      </c>
      <c r="E109" s="10">
        <v>20</v>
      </c>
      <c r="F109" s="18">
        <f t="shared" si="1"/>
        <v>297220</v>
      </c>
    </row>
    <row r="110" spans="1:6" x14ac:dyDescent="0.15">
      <c r="A110" s="17">
        <v>109</v>
      </c>
      <c r="B110" s="2" t="s">
        <v>109</v>
      </c>
      <c r="C110" s="2" t="s">
        <v>268</v>
      </c>
      <c r="D110" s="4">
        <v>3793</v>
      </c>
      <c r="E110" s="10">
        <v>10</v>
      </c>
      <c r="F110" s="18">
        <f t="shared" si="1"/>
        <v>37930</v>
      </c>
    </row>
    <row r="111" spans="1:6" x14ac:dyDescent="0.15">
      <c r="A111" s="17">
        <v>110</v>
      </c>
      <c r="B111" s="2" t="s">
        <v>110</v>
      </c>
      <c r="C111" s="2" t="s">
        <v>268</v>
      </c>
      <c r="D111" s="4">
        <v>1412</v>
      </c>
      <c r="E111" s="10">
        <v>10</v>
      </c>
      <c r="F111" s="18">
        <f t="shared" si="1"/>
        <v>14120</v>
      </c>
    </row>
    <row r="112" spans="1:6" x14ac:dyDescent="0.15">
      <c r="A112" s="17">
        <v>111</v>
      </c>
      <c r="B112" s="2" t="s">
        <v>111</v>
      </c>
      <c r="C112" s="2" t="s">
        <v>268</v>
      </c>
      <c r="D112" s="4">
        <v>1818</v>
      </c>
      <c r="E112" s="10">
        <v>20</v>
      </c>
      <c r="F112" s="18">
        <f t="shared" si="1"/>
        <v>36360</v>
      </c>
    </row>
    <row r="113" spans="1:6" x14ac:dyDescent="0.15">
      <c r="A113" s="17">
        <v>112</v>
      </c>
      <c r="B113" s="2" t="s">
        <v>112</v>
      </c>
      <c r="C113" s="2" t="s">
        <v>268</v>
      </c>
      <c r="D113" s="4">
        <v>2577</v>
      </c>
      <c r="E113" s="10">
        <v>120</v>
      </c>
      <c r="F113" s="18">
        <f t="shared" si="1"/>
        <v>309240</v>
      </c>
    </row>
    <row r="114" spans="1:6" x14ac:dyDescent="0.15">
      <c r="A114" s="17">
        <v>113</v>
      </c>
      <c r="B114" s="2" t="s">
        <v>113</v>
      </c>
      <c r="C114" s="2" t="s">
        <v>268</v>
      </c>
      <c r="D114" s="4">
        <v>2577</v>
      </c>
      <c r="E114" s="10">
        <v>100</v>
      </c>
      <c r="F114" s="18">
        <f t="shared" si="1"/>
        <v>257700</v>
      </c>
    </row>
    <row r="115" spans="1:6" x14ac:dyDescent="0.15">
      <c r="A115" s="17">
        <v>114</v>
      </c>
      <c r="B115" s="2" t="s">
        <v>114</v>
      </c>
      <c r="C115" s="2" t="s">
        <v>268</v>
      </c>
      <c r="D115" s="4">
        <v>100000</v>
      </c>
      <c r="E115" s="10">
        <v>5</v>
      </c>
      <c r="F115" s="18">
        <f t="shared" si="1"/>
        <v>500000</v>
      </c>
    </row>
    <row r="116" spans="1:6" x14ac:dyDescent="0.15">
      <c r="A116" s="17">
        <v>115</v>
      </c>
      <c r="B116" s="2" t="s">
        <v>115</v>
      </c>
      <c r="C116" s="2" t="s">
        <v>268</v>
      </c>
      <c r="D116" s="4">
        <v>1342</v>
      </c>
      <c r="E116" s="10">
        <v>200</v>
      </c>
      <c r="F116" s="18">
        <f t="shared" si="1"/>
        <v>268400</v>
      </c>
    </row>
    <row r="117" spans="1:6" x14ac:dyDescent="0.15">
      <c r="A117" s="17">
        <v>116</v>
      </c>
      <c r="B117" s="2" t="s">
        <v>116</v>
      </c>
      <c r="C117" s="2" t="s">
        <v>268</v>
      </c>
      <c r="D117" s="4">
        <v>1136</v>
      </c>
      <c r="E117" s="10">
        <v>250</v>
      </c>
      <c r="F117" s="18">
        <f t="shared" si="1"/>
        <v>284000</v>
      </c>
    </row>
    <row r="118" spans="1:6" x14ac:dyDescent="0.15">
      <c r="A118" s="17">
        <v>117</v>
      </c>
      <c r="B118" s="2" t="s">
        <v>117</v>
      </c>
      <c r="C118" s="2" t="s">
        <v>268</v>
      </c>
      <c r="D118" s="4">
        <v>1626</v>
      </c>
      <c r="E118" s="10">
        <v>250</v>
      </c>
      <c r="F118" s="18">
        <f t="shared" si="1"/>
        <v>406500</v>
      </c>
    </row>
    <row r="119" spans="1:6" x14ac:dyDescent="0.15">
      <c r="A119" s="17">
        <v>118</v>
      </c>
      <c r="B119" s="2" t="s">
        <v>118</v>
      </c>
      <c r="C119" s="2" t="s">
        <v>268</v>
      </c>
      <c r="D119" s="4">
        <v>1200</v>
      </c>
      <c r="E119" s="10">
        <v>100</v>
      </c>
      <c r="F119" s="18">
        <f t="shared" si="1"/>
        <v>120000</v>
      </c>
    </row>
    <row r="120" spans="1:6" x14ac:dyDescent="0.15">
      <c r="A120" s="17">
        <v>119</v>
      </c>
      <c r="B120" s="2" t="s">
        <v>119</v>
      </c>
      <c r="C120" s="2" t="s">
        <v>268</v>
      </c>
      <c r="D120" s="4">
        <v>11921</v>
      </c>
      <c r="E120" s="10">
        <v>2700</v>
      </c>
      <c r="F120" s="18">
        <f t="shared" si="1"/>
        <v>32186700</v>
      </c>
    </row>
    <row r="121" spans="1:6" x14ac:dyDescent="0.15">
      <c r="A121" s="17">
        <v>120</v>
      </c>
      <c r="B121" s="2" t="s">
        <v>120</v>
      </c>
      <c r="C121" s="2" t="s">
        <v>268</v>
      </c>
      <c r="D121" s="4">
        <v>10611</v>
      </c>
      <c r="E121" s="10">
        <v>150</v>
      </c>
      <c r="F121" s="18">
        <f t="shared" si="1"/>
        <v>1591650</v>
      </c>
    </row>
    <row r="122" spans="1:6" x14ac:dyDescent="0.15">
      <c r="A122" s="17">
        <v>121</v>
      </c>
      <c r="B122" s="2" t="s">
        <v>121</v>
      </c>
      <c r="C122" s="2" t="s">
        <v>268</v>
      </c>
      <c r="D122" s="4">
        <v>31447</v>
      </c>
      <c r="E122" s="10">
        <v>200</v>
      </c>
      <c r="F122" s="18">
        <f t="shared" si="1"/>
        <v>6289400</v>
      </c>
    </row>
    <row r="123" spans="1:6" x14ac:dyDescent="0.15">
      <c r="A123" s="17">
        <v>122</v>
      </c>
      <c r="B123" s="12" t="s">
        <v>265</v>
      </c>
      <c r="C123" s="13" t="s">
        <v>266</v>
      </c>
      <c r="D123" s="14">
        <v>25000</v>
      </c>
      <c r="E123" s="14">
        <v>100</v>
      </c>
      <c r="F123" s="18">
        <f t="shared" si="1"/>
        <v>2500000</v>
      </c>
    </row>
    <row r="124" spans="1:6" x14ac:dyDescent="0.15">
      <c r="A124" s="17">
        <v>123</v>
      </c>
      <c r="B124" s="12" t="s">
        <v>267</v>
      </c>
      <c r="C124" s="13" t="s">
        <v>268</v>
      </c>
      <c r="D124" s="14">
        <v>64</v>
      </c>
      <c r="E124" s="14">
        <v>10000</v>
      </c>
      <c r="F124" s="18">
        <f t="shared" si="1"/>
        <v>640000</v>
      </c>
    </row>
    <row r="125" spans="1:6" x14ac:dyDescent="0.15">
      <c r="A125" s="17">
        <v>124</v>
      </c>
      <c r="B125" s="12" t="s">
        <v>269</v>
      </c>
      <c r="C125" s="13" t="s">
        <v>268</v>
      </c>
      <c r="D125" s="14">
        <v>64</v>
      </c>
      <c r="E125" s="14">
        <v>10000</v>
      </c>
      <c r="F125" s="18">
        <f t="shared" si="1"/>
        <v>640000</v>
      </c>
    </row>
    <row r="126" spans="1:6" x14ac:dyDescent="0.15">
      <c r="A126" s="17">
        <v>125</v>
      </c>
      <c r="B126" s="12" t="s">
        <v>270</v>
      </c>
      <c r="C126" s="13" t="s">
        <v>268</v>
      </c>
      <c r="D126" s="14">
        <v>64</v>
      </c>
      <c r="E126" s="14">
        <v>20000</v>
      </c>
      <c r="F126" s="18">
        <f t="shared" si="1"/>
        <v>1280000</v>
      </c>
    </row>
    <row r="127" spans="1:6" x14ac:dyDescent="0.15">
      <c r="A127" s="17">
        <v>126</v>
      </c>
      <c r="B127" s="12" t="s">
        <v>271</v>
      </c>
      <c r="C127" s="13" t="s">
        <v>268</v>
      </c>
      <c r="D127" s="14">
        <v>10494</v>
      </c>
      <c r="E127" s="14">
        <v>120</v>
      </c>
      <c r="F127" s="18">
        <f t="shared" si="1"/>
        <v>1259280</v>
      </c>
    </row>
    <row r="128" spans="1:6" x14ac:dyDescent="0.15">
      <c r="A128" s="17">
        <v>127</v>
      </c>
      <c r="B128" s="12" t="s">
        <v>272</v>
      </c>
      <c r="C128" s="13" t="s">
        <v>268</v>
      </c>
      <c r="D128" s="14">
        <v>4612</v>
      </c>
      <c r="E128" s="14">
        <v>5000</v>
      </c>
      <c r="F128" s="18">
        <f t="shared" si="1"/>
        <v>23060000</v>
      </c>
    </row>
    <row r="129" spans="1:6" x14ac:dyDescent="0.15">
      <c r="A129" s="17">
        <v>128</v>
      </c>
      <c r="B129" s="12" t="s">
        <v>273</v>
      </c>
      <c r="C129" s="13" t="s">
        <v>274</v>
      </c>
      <c r="D129" s="14">
        <v>56103</v>
      </c>
      <c r="E129" s="14">
        <v>120</v>
      </c>
      <c r="F129" s="18">
        <f t="shared" si="1"/>
        <v>6732360</v>
      </c>
    </row>
    <row r="130" spans="1:6" x14ac:dyDescent="0.15">
      <c r="A130" s="17">
        <v>129</v>
      </c>
      <c r="B130" s="12" t="s">
        <v>275</v>
      </c>
      <c r="C130" s="13" t="s">
        <v>274</v>
      </c>
      <c r="D130" s="14">
        <v>82257</v>
      </c>
      <c r="E130" s="14">
        <v>100</v>
      </c>
      <c r="F130" s="18">
        <f t="shared" si="1"/>
        <v>8225700</v>
      </c>
    </row>
    <row r="131" spans="1:6" x14ac:dyDescent="0.15">
      <c r="A131" s="17">
        <v>130</v>
      </c>
      <c r="B131" s="12" t="s">
        <v>276</v>
      </c>
      <c r="C131" s="13" t="s">
        <v>277</v>
      </c>
      <c r="D131" s="14">
        <v>3031</v>
      </c>
      <c r="E131" s="14">
        <v>3000</v>
      </c>
      <c r="F131" s="18">
        <f t="shared" ref="F131:F151" si="2">+E131*D131</f>
        <v>9093000</v>
      </c>
    </row>
    <row r="132" spans="1:6" x14ac:dyDescent="0.15">
      <c r="A132" s="17">
        <v>131</v>
      </c>
      <c r="B132" s="12" t="s">
        <v>37</v>
      </c>
      <c r="C132" s="13" t="s">
        <v>268</v>
      </c>
      <c r="D132" s="14">
        <v>191</v>
      </c>
      <c r="E132" s="14">
        <v>10000</v>
      </c>
      <c r="F132" s="18">
        <f t="shared" si="2"/>
        <v>1910000</v>
      </c>
    </row>
    <row r="133" spans="1:6" x14ac:dyDescent="0.15">
      <c r="A133" s="17">
        <v>132</v>
      </c>
      <c r="B133" s="12" t="s">
        <v>278</v>
      </c>
      <c r="C133" s="13" t="s">
        <v>279</v>
      </c>
      <c r="D133" s="14">
        <v>48000</v>
      </c>
      <c r="E133" s="14">
        <v>2000</v>
      </c>
      <c r="F133" s="18">
        <f t="shared" si="2"/>
        <v>96000000</v>
      </c>
    </row>
    <row r="134" spans="1:6" x14ac:dyDescent="0.15">
      <c r="A134" s="17">
        <v>133</v>
      </c>
      <c r="B134" s="12" t="s">
        <v>280</v>
      </c>
      <c r="C134" s="13" t="s">
        <v>279</v>
      </c>
      <c r="D134" s="14">
        <v>96482</v>
      </c>
      <c r="E134" s="14">
        <v>12</v>
      </c>
      <c r="F134" s="18">
        <f t="shared" si="2"/>
        <v>1157784</v>
      </c>
    </row>
    <row r="135" spans="1:6" x14ac:dyDescent="0.15">
      <c r="A135" s="17">
        <v>134</v>
      </c>
      <c r="B135" s="12" t="s">
        <v>281</v>
      </c>
      <c r="C135" s="13" t="s">
        <v>277</v>
      </c>
      <c r="D135" s="14">
        <v>25626</v>
      </c>
      <c r="E135" s="14">
        <v>250</v>
      </c>
      <c r="F135" s="18">
        <f t="shared" si="2"/>
        <v>6406500</v>
      </c>
    </row>
    <row r="136" spans="1:6" x14ac:dyDescent="0.15">
      <c r="A136" s="17">
        <v>135</v>
      </c>
      <c r="B136" s="12" t="s">
        <v>282</v>
      </c>
      <c r="C136" s="13" t="s">
        <v>277</v>
      </c>
      <c r="D136" s="14">
        <v>3808</v>
      </c>
      <c r="E136" s="14">
        <v>2000</v>
      </c>
      <c r="F136" s="18">
        <f t="shared" si="2"/>
        <v>7616000</v>
      </c>
    </row>
    <row r="137" spans="1:6" x14ac:dyDescent="0.15">
      <c r="A137" s="17">
        <v>136</v>
      </c>
      <c r="B137" s="12" t="s">
        <v>283</v>
      </c>
      <c r="C137" s="13" t="s">
        <v>284</v>
      </c>
      <c r="D137" s="14">
        <v>8440</v>
      </c>
      <c r="E137" s="14">
        <v>500</v>
      </c>
      <c r="F137" s="18">
        <f t="shared" si="2"/>
        <v>4220000</v>
      </c>
    </row>
    <row r="138" spans="1:6" x14ac:dyDescent="0.15">
      <c r="A138" s="17">
        <v>137</v>
      </c>
      <c r="B138" s="12" t="s">
        <v>285</v>
      </c>
      <c r="C138" s="13" t="s">
        <v>284</v>
      </c>
      <c r="D138" s="14">
        <v>7801</v>
      </c>
      <c r="E138" s="14">
        <v>500</v>
      </c>
      <c r="F138" s="18">
        <f t="shared" si="2"/>
        <v>3900500</v>
      </c>
    </row>
    <row r="139" spans="1:6" x14ac:dyDescent="0.15">
      <c r="A139" s="17">
        <v>138</v>
      </c>
      <c r="B139" s="12" t="s">
        <v>286</v>
      </c>
      <c r="C139" s="13" t="s">
        <v>284</v>
      </c>
      <c r="D139" s="14">
        <v>8150</v>
      </c>
      <c r="E139" s="14">
        <v>500</v>
      </c>
      <c r="F139" s="18">
        <f t="shared" si="2"/>
        <v>4075000</v>
      </c>
    </row>
    <row r="140" spans="1:6" x14ac:dyDescent="0.15">
      <c r="A140" s="17">
        <v>139</v>
      </c>
      <c r="B140" s="12" t="s">
        <v>287</v>
      </c>
      <c r="C140" s="13" t="s">
        <v>268</v>
      </c>
      <c r="D140" s="14">
        <v>9000</v>
      </c>
      <c r="E140" s="14">
        <v>200</v>
      </c>
      <c r="F140" s="18">
        <f t="shared" si="2"/>
        <v>1800000</v>
      </c>
    </row>
    <row r="141" spans="1:6" x14ac:dyDescent="0.15">
      <c r="A141" s="17">
        <v>140</v>
      </c>
      <c r="B141" s="12" t="s">
        <v>288</v>
      </c>
      <c r="C141" s="13" t="s">
        <v>268</v>
      </c>
      <c r="D141" s="14">
        <v>4731</v>
      </c>
      <c r="E141" s="14">
        <v>50</v>
      </c>
      <c r="F141" s="18">
        <f t="shared" si="2"/>
        <v>236550</v>
      </c>
    </row>
    <row r="142" spans="1:6" x14ac:dyDescent="0.15">
      <c r="A142" s="17">
        <v>141</v>
      </c>
      <c r="B142" s="12" t="s">
        <v>289</v>
      </c>
      <c r="C142" s="13" t="s">
        <v>268</v>
      </c>
      <c r="D142" s="14">
        <v>4387</v>
      </c>
      <c r="E142" s="14">
        <v>50</v>
      </c>
      <c r="F142" s="18">
        <f t="shared" si="2"/>
        <v>219350</v>
      </c>
    </row>
    <row r="143" spans="1:6" x14ac:dyDescent="0.15">
      <c r="A143" s="17">
        <v>142</v>
      </c>
      <c r="B143" s="12" t="s">
        <v>290</v>
      </c>
      <c r="C143" s="13" t="s">
        <v>268</v>
      </c>
      <c r="D143" s="14">
        <v>10000</v>
      </c>
      <c r="E143" s="14">
        <v>100</v>
      </c>
      <c r="F143" s="18">
        <f t="shared" si="2"/>
        <v>1000000</v>
      </c>
    </row>
    <row r="144" spans="1:6" x14ac:dyDescent="0.15">
      <c r="A144" s="17">
        <v>143</v>
      </c>
      <c r="B144" s="12" t="s">
        <v>291</v>
      </c>
      <c r="C144" s="13" t="s">
        <v>268</v>
      </c>
      <c r="D144" s="14">
        <v>20000</v>
      </c>
      <c r="E144" s="14">
        <v>50</v>
      </c>
      <c r="F144" s="18">
        <f t="shared" si="2"/>
        <v>1000000</v>
      </c>
    </row>
    <row r="145" spans="1:6" x14ac:dyDescent="0.15">
      <c r="A145" s="17">
        <v>144</v>
      </c>
      <c r="B145" s="12" t="s">
        <v>292</v>
      </c>
      <c r="C145" s="13" t="s">
        <v>268</v>
      </c>
      <c r="D145" s="14">
        <v>10867</v>
      </c>
      <c r="E145" s="14">
        <v>100</v>
      </c>
      <c r="F145" s="18">
        <f t="shared" si="2"/>
        <v>1086700</v>
      </c>
    </row>
    <row r="146" spans="1:6" x14ac:dyDescent="0.15">
      <c r="A146" s="17">
        <v>145</v>
      </c>
      <c r="B146" s="12" t="s">
        <v>293</v>
      </c>
      <c r="C146" s="13" t="s">
        <v>277</v>
      </c>
      <c r="D146" s="14">
        <v>3909</v>
      </c>
      <c r="E146" s="14">
        <v>500</v>
      </c>
      <c r="F146" s="18">
        <f t="shared" si="2"/>
        <v>1954500</v>
      </c>
    </row>
    <row r="147" spans="1:6" x14ac:dyDescent="0.15">
      <c r="A147" s="17">
        <v>146</v>
      </c>
      <c r="B147" s="12" t="s">
        <v>294</v>
      </c>
      <c r="C147" s="13" t="s">
        <v>277</v>
      </c>
      <c r="D147" s="14">
        <v>3686</v>
      </c>
      <c r="E147" s="14">
        <v>500</v>
      </c>
      <c r="F147" s="18">
        <f t="shared" si="2"/>
        <v>1843000</v>
      </c>
    </row>
    <row r="148" spans="1:6" x14ac:dyDescent="0.15">
      <c r="A148" s="17">
        <v>147</v>
      </c>
      <c r="B148" s="12" t="s">
        <v>295</v>
      </c>
      <c r="C148" s="13"/>
      <c r="D148" s="14">
        <v>2979</v>
      </c>
      <c r="E148" s="14">
        <v>250</v>
      </c>
      <c r="F148" s="18">
        <f t="shared" si="2"/>
        <v>744750</v>
      </c>
    </row>
    <row r="149" spans="1:6" x14ac:dyDescent="0.15">
      <c r="A149" s="17">
        <v>148</v>
      </c>
      <c r="B149" s="12" t="s">
        <v>296</v>
      </c>
      <c r="C149" s="13" t="s">
        <v>268</v>
      </c>
      <c r="D149" s="14">
        <v>4965</v>
      </c>
      <c r="E149" s="14">
        <v>2000</v>
      </c>
      <c r="F149" s="18">
        <f t="shared" si="2"/>
        <v>9930000</v>
      </c>
    </row>
    <row r="150" spans="1:6" x14ac:dyDescent="0.15">
      <c r="A150" s="17">
        <v>149</v>
      </c>
      <c r="B150" s="12" t="s">
        <v>297</v>
      </c>
      <c r="C150" s="13" t="s">
        <v>268</v>
      </c>
      <c r="D150" s="14">
        <v>3800</v>
      </c>
      <c r="E150" s="14">
        <v>200</v>
      </c>
      <c r="F150" s="18">
        <f t="shared" si="2"/>
        <v>760000</v>
      </c>
    </row>
    <row r="151" spans="1:6" x14ac:dyDescent="0.15">
      <c r="A151" s="17">
        <v>150</v>
      </c>
      <c r="B151" s="12" t="s">
        <v>298</v>
      </c>
      <c r="C151" s="13" t="s">
        <v>268</v>
      </c>
      <c r="D151" s="14">
        <v>5850</v>
      </c>
      <c r="E151" s="14">
        <v>200</v>
      </c>
      <c r="F151" s="18">
        <f t="shared" si="2"/>
        <v>1170000</v>
      </c>
    </row>
    <row r="152" spans="1:6" x14ac:dyDescent="0.15">
      <c r="A152" s="89"/>
      <c r="B152" s="89"/>
      <c r="C152" s="89"/>
      <c r="D152" s="89"/>
      <c r="E152" s="89"/>
      <c r="F152" s="89"/>
    </row>
    <row r="153" spans="1:6" x14ac:dyDescent="0.15">
      <c r="A153" s="17"/>
      <c r="B153" s="88" t="s">
        <v>299</v>
      </c>
      <c r="C153" s="88"/>
      <c r="D153" s="88"/>
      <c r="E153" s="88"/>
      <c r="F153" s="19">
        <f>SUM(F2:F152)</f>
        <v>592571505</v>
      </c>
    </row>
  </sheetData>
  <mergeCells count="2">
    <mergeCell ref="B153:E153"/>
    <mergeCell ref="A152:F15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1"/>
  <sheetViews>
    <sheetView workbookViewId="0">
      <pane ySplit="1" topLeftCell="A117" activePane="bottomLeft" state="frozen"/>
      <selection pane="bottomLeft" activeCell="C129" sqref="C129"/>
    </sheetView>
  </sheetViews>
  <sheetFormatPr baseColWidth="10" defaultRowHeight="10.5" x14ac:dyDescent="0.15"/>
  <cols>
    <col min="1" max="1" width="4" style="9" bestFit="1" customWidth="1"/>
    <col min="2" max="2" width="63.5703125" style="9" customWidth="1"/>
    <col min="3" max="3" width="13.5703125" style="9" bestFit="1" customWidth="1"/>
    <col min="4" max="4" width="13.42578125" style="9" customWidth="1"/>
    <col min="5" max="5" width="15.85546875" style="9" bestFit="1" customWidth="1"/>
    <col min="6" max="16384" width="11.42578125" style="9"/>
  </cols>
  <sheetData>
    <row r="1" spans="1:7" s="7" customFormat="1" ht="21" x14ac:dyDescent="0.25">
      <c r="A1" s="16" t="s">
        <v>123</v>
      </c>
      <c r="B1" s="1" t="s">
        <v>0</v>
      </c>
      <c r="C1" s="3" t="s">
        <v>122</v>
      </c>
      <c r="D1" s="6" t="s">
        <v>124</v>
      </c>
      <c r="E1" s="16" t="s">
        <v>125</v>
      </c>
      <c r="F1" s="3" t="s">
        <v>122</v>
      </c>
    </row>
    <row r="2" spans="1:7" x14ac:dyDescent="0.15">
      <c r="A2" s="17">
        <v>1</v>
      </c>
      <c r="B2" s="5" t="s">
        <v>126</v>
      </c>
      <c r="C2" s="4">
        <v>200</v>
      </c>
      <c r="D2" s="11">
        <v>2500</v>
      </c>
      <c r="E2" s="18">
        <f>+D2*C2</f>
        <v>500000</v>
      </c>
      <c r="F2" s="9" t="e">
        <f>VLOOKUP(A2,#REF!,7,FALSE)</f>
        <v>#REF!</v>
      </c>
      <c r="G2" s="9" t="str">
        <f>FIXED(C2,0)</f>
        <v>200</v>
      </c>
    </row>
    <row r="3" spans="1:7" x14ac:dyDescent="0.15">
      <c r="A3" s="17">
        <v>2</v>
      </c>
      <c r="B3" s="5" t="s">
        <v>127</v>
      </c>
      <c r="C3" s="4">
        <v>14</v>
      </c>
      <c r="D3" s="10">
        <v>200</v>
      </c>
      <c r="E3" s="18">
        <f t="shared" ref="E3:E66" si="0">+D3*C3</f>
        <v>2800</v>
      </c>
      <c r="F3" s="9" t="e">
        <f>VLOOKUP(A3,#REF!,7,FALSE)</f>
        <v>#REF!</v>
      </c>
      <c r="G3" s="9" t="str">
        <f t="shared" ref="G3:G66" si="1">FIXED(C3,0)</f>
        <v>14</v>
      </c>
    </row>
    <row r="4" spans="1:7" x14ac:dyDescent="0.15">
      <c r="A4" s="17">
        <v>3</v>
      </c>
      <c r="B4" s="5" t="s">
        <v>128</v>
      </c>
      <c r="C4" s="4">
        <v>74</v>
      </c>
      <c r="D4" s="10">
        <v>650</v>
      </c>
      <c r="E4" s="18">
        <f t="shared" si="0"/>
        <v>48100</v>
      </c>
      <c r="F4" s="9" t="e">
        <f>VLOOKUP(A4,#REF!,7,FALSE)</f>
        <v>#REF!</v>
      </c>
      <c r="G4" s="9" t="str">
        <f t="shared" si="1"/>
        <v>74</v>
      </c>
    </row>
    <row r="5" spans="1:7" x14ac:dyDescent="0.15">
      <c r="A5" s="17">
        <v>4</v>
      </c>
      <c r="B5" s="5" t="s">
        <v>129</v>
      </c>
      <c r="C5" s="4">
        <v>32</v>
      </c>
      <c r="D5" s="10">
        <v>2200</v>
      </c>
      <c r="E5" s="18">
        <f t="shared" si="0"/>
        <v>70400</v>
      </c>
      <c r="F5" s="9" t="e">
        <f>VLOOKUP(A5,#REF!,7,FALSE)</f>
        <v>#REF!</v>
      </c>
      <c r="G5" s="9" t="str">
        <f t="shared" si="1"/>
        <v>32</v>
      </c>
    </row>
    <row r="6" spans="1:7" x14ac:dyDescent="0.15">
      <c r="A6" s="17">
        <v>5</v>
      </c>
      <c r="B6" s="5" t="s">
        <v>130</v>
      </c>
      <c r="C6" s="4">
        <v>1963</v>
      </c>
      <c r="D6" s="10">
        <v>2</v>
      </c>
      <c r="E6" s="18">
        <f t="shared" si="0"/>
        <v>3926</v>
      </c>
      <c r="F6" s="9" t="e">
        <f>VLOOKUP(A6,#REF!,7,FALSE)</f>
        <v>#REF!</v>
      </c>
      <c r="G6" s="9" t="str">
        <f t="shared" si="1"/>
        <v>1.963</v>
      </c>
    </row>
    <row r="7" spans="1:7" x14ac:dyDescent="0.15">
      <c r="A7" s="17">
        <v>6</v>
      </c>
      <c r="B7" s="5" t="s">
        <v>131</v>
      </c>
      <c r="C7" s="4">
        <v>502</v>
      </c>
      <c r="D7" s="10">
        <v>100</v>
      </c>
      <c r="E7" s="18">
        <f t="shared" si="0"/>
        <v>50200</v>
      </c>
      <c r="F7" s="9" t="e">
        <f>VLOOKUP(A7,#REF!,7,FALSE)</f>
        <v>#REF!</v>
      </c>
      <c r="G7" s="9" t="str">
        <f t="shared" si="1"/>
        <v>502</v>
      </c>
    </row>
    <row r="8" spans="1:7" x14ac:dyDescent="0.15">
      <c r="A8" s="17">
        <v>7</v>
      </c>
      <c r="B8" s="5" t="s">
        <v>132</v>
      </c>
      <c r="C8" s="4">
        <v>525</v>
      </c>
      <c r="D8" s="10">
        <v>700</v>
      </c>
      <c r="E8" s="18">
        <f t="shared" si="0"/>
        <v>367500</v>
      </c>
      <c r="F8" s="9" t="e">
        <f>VLOOKUP(A8,#REF!,7,FALSE)</f>
        <v>#REF!</v>
      </c>
      <c r="G8" s="9" t="str">
        <f t="shared" si="1"/>
        <v>525</v>
      </c>
    </row>
    <row r="9" spans="1:7" x14ac:dyDescent="0.15">
      <c r="A9" s="17">
        <v>8</v>
      </c>
      <c r="B9" s="5" t="s">
        <v>133</v>
      </c>
      <c r="C9" s="4">
        <v>8025</v>
      </c>
      <c r="D9" s="10">
        <v>50</v>
      </c>
      <c r="E9" s="18">
        <f t="shared" si="0"/>
        <v>401250</v>
      </c>
      <c r="F9" s="9" t="e">
        <f>VLOOKUP(A9,#REF!,7,FALSE)</f>
        <v>#REF!</v>
      </c>
      <c r="G9" s="9" t="str">
        <f t="shared" si="1"/>
        <v>8.025</v>
      </c>
    </row>
    <row r="10" spans="1:7" x14ac:dyDescent="0.15">
      <c r="A10" s="17">
        <v>9</v>
      </c>
      <c r="B10" s="5" t="s">
        <v>134</v>
      </c>
      <c r="C10" s="4">
        <v>2700</v>
      </c>
      <c r="D10" s="10">
        <v>200</v>
      </c>
      <c r="E10" s="18">
        <f t="shared" si="0"/>
        <v>540000</v>
      </c>
      <c r="F10" s="9" t="e">
        <f>VLOOKUP(A10,#REF!,7,FALSE)</f>
        <v>#REF!</v>
      </c>
      <c r="G10" s="9" t="str">
        <f t="shared" si="1"/>
        <v>2.700</v>
      </c>
    </row>
    <row r="11" spans="1:7" x14ac:dyDescent="0.15">
      <c r="A11" s="17">
        <v>10</v>
      </c>
      <c r="B11" s="5" t="s">
        <v>135</v>
      </c>
      <c r="C11" s="4">
        <v>10976</v>
      </c>
      <c r="D11" s="10">
        <v>2700</v>
      </c>
      <c r="E11" s="18">
        <f t="shared" si="0"/>
        <v>29635200</v>
      </c>
      <c r="F11" s="9" t="e">
        <f>VLOOKUP(A11,#REF!,7,FALSE)</f>
        <v>#REF!</v>
      </c>
      <c r="G11" s="9" t="str">
        <f t="shared" si="1"/>
        <v>10.976</v>
      </c>
    </row>
    <row r="12" spans="1:7" x14ac:dyDescent="0.15">
      <c r="A12" s="17">
        <v>11</v>
      </c>
      <c r="B12" s="5" t="s">
        <v>136</v>
      </c>
      <c r="C12" s="4">
        <v>12100</v>
      </c>
      <c r="D12" s="10">
        <v>1000</v>
      </c>
      <c r="E12" s="18">
        <f t="shared" si="0"/>
        <v>12100000</v>
      </c>
      <c r="F12" s="9" t="e">
        <f>VLOOKUP(A12,#REF!,7,FALSE)</f>
        <v>#REF!</v>
      </c>
      <c r="G12" s="9" t="str">
        <f t="shared" si="1"/>
        <v>12.100</v>
      </c>
    </row>
    <row r="13" spans="1:7" x14ac:dyDescent="0.15">
      <c r="A13" s="17">
        <v>12</v>
      </c>
      <c r="B13" s="5" t="s">
        <v>137</v>
      </c>
      <c r="C13" s="4">
        <v>14424</v>
      </c>
      <c r="D13" s="10">
        <v>70</v>
      </c>
      <c r="E13" s="18">
        <f t="shared" si="0"/>
        <v>1009680</v>
      </c>
      <c r="F13" s="9" t="e">
        <f>VLOOKUP(A13,#REF!,7,FALSE)</f>
        <v>#REF!</v>
      </c>
      <c r="G13" s="9" t="str">
        <f t="shared" si="1"/>
        <v>14.424</v>
      </c>
    </row>
    <row r="14" spans="1:7" x14ac:dyDescent="0.15">
      <c r="A14" s="17">
        <v>13</v>
      </c>
      <c r="B14" s="5" t="s">
        <v>138</v>
      </c>
      <c r="C14" s="4">
        <v>19500</v>
      </c>
      <c r="D14" s="10">
        <v>1000</v>
      </c>
      <c r="E14" s="18">
        <f t="shared" si="0"/>
        <v>19500000</v>
      </c>
      <c r="F14" s="9" t="e">
        <f>VLOOKUP(A14,#REF!,7,FALSE)</f>
        <v>#REF!</v>
      </c>
      <c r="G14" s="9" t="str">
        <f t="shared" si="1"/>
        <v>19.500</v>
      </c>
    </row>
    <row r="15" spans="1:7" x14ac:dyDescent="0.15">
      <c r="A15" s="17">
        <v>14</v>
      </c>
      <c r="B15" s="5" t="s">
        <v>139</v>
      </c>
      <c r="C15" s="4">
        <v>206.25</v>
      </c>
      <c r="D15" s="10">
        <v>300</v>
      </c>
      <c r="E15" s="18">
        <f t="shared" si="0"/>
        <v>61875</v>
      </c>
      <c r="F15" s="9" t="e">
        <f>VLOOKUP(A15,#REF!,7,FALSE)</f>
        <v>#REF!</v>
      </c>
      <c r="G15" s="9" t="str">
        <f t="shared" si="1"/>
        <v>206</v>
      </c>
    </row>
    <row r="16" spans="1:7" x14ac:dyDescent="0.15">
      <c r="A16" s="17">
        <v>15</v>
      </c>
      <c r="B16" s="5" t="s">
        <v>140</v>
      </c>
      <c r="C16" s="4">
        <v>8750</v>
      </c>
      <c r="D16" s="10">
        <v>6</v>
      </c>
      <c r="E16" s="18">
        <f t="shared" si="0"/>
        <v>52500</v>
      </c>
      <c r="F16" s="9" t="e">
        <f>VLOOKUP(A16,#REF!,7,FALSE)</f>
        <v>#REF!</v>
      </c>
      <c r="G16" s="9" t="str">
        <f t="shared" si="1"/>
        <v>8.750</v>
      </c>
    </row>
    <row r="17" spans="1:7" x14ac:dyDescent="0.15">
      <c r="A17" s="17">
        <v>16</v>
      </c>
      <c r="B17" s="5" t="s">
        <v>141</v>
      </c>
      <c r="C17" s="4">
        <v>348</v>
      </c>
      <c r="D17" s="10">
        <v>6200</v>
      </c>
      <c r="E17" s="18">
        <f t="shared" si="0"/>
        <v>2157600</v>
      </c>
      <c r="F17" s="9" t="e">
        <f>VLOOKUP(A17,#REF!,7,FALSE)</f>
        <v>#REF!</v>
      </c>
      <c r="G17" s="9" t="str">
        <f t="shared" si="1"/>
        <v>348</v>
      </c>
    </row>
    <row r="18" spans="1:7" x14ac:dyDescent="0.15">
      <c r="A18" s="17">
        <v>17</v>
      </c>
      <c r="B18" s="5" t="s">
        <v>142</v>
      </c>
      <c r="C18" s="4">
        <v>438</v>
      </c>
      <c r="D18" s="10">
        <v>150</v>
      </c>
      <c r="E18" s="18">
        <f t="shared" si="0"/>
        <v>65700</v>
      </c>
      <c r="F18" s="9" t="e">
        <f>VLOOKUP(A18,#REF!,7,FALSE)</f>
        <v>#REF!</v>
      </c>
      <c r="G18" s="9" t="str">
        <f t="shared" si="1"/>
        <v>438</v>
      </c>
    </row>
    <row r="19" spans="1:7" x14ac:dyDescent="0.15">
      <c r="A19" s="17">
        <v>18</v>
      </c>
      <c r="B19" s="5" t="s">
        <v>143</v>
      </c>
      <c r="C19" s="4">
        <v>6497</v>
      </c>
      <c r="D19" s="10">
        <v>50</v>
      </c>
      <c r="E19" s="18">
        <f t="shared" si="0"/>
        <v>324850</v>
      </c>
      <c r="F19" s="9" t="e">
        <f>VLOOKUP(A19,#REF!,7,FALSE)</f>
        <v>#REF!</v>
      </c>
      <c r="G19" s="9" t="str">
        <f t="shared" si="1"/>
        <v>6.497</v>
      </c>
    </row>
    <row r="20" spans="1:7" x14ac:dyDescent="0.15">
      <c r="A20" s="17">
        <v>19</v>
      </c>
      <c r="B20" s="5" t="s">
        <v>144</v>
      </c>
      <c r="C20" s="4">
        <v>17685</v>
      </c>
      <c r="D20" s="10">
        <v>200</v>
      </c>
      <c r="E20" s="18">
        <f t="shared" si="0"/>
        <v>3537000</v>
      </c>
      <c r="F20" s="9" t="e">
        <f>VLOOKUP(A20,#REF!,7,FALSE)</f>
        <v>#REF!</v>
      </c>
      <c r="G20" s="9" t="str">
        <f t="shared" si="1"/>
        <v>17.685</v>
      </c>
    </row>
    <row r="21" spans="1:7" x14ac:dyDescent="0.15">
      <c r="A21" s="17">
        <v>20</v>
      </c>
      <c r="B21" s="5" t="s">
        <v>145</v>
      </c>
      <c r="C21" s="4">
        <v>6746</v>
      </c>
      <c r="D21" s="10">
        <v>100</v>
      </c>
      <c r="E21" s="18">
        <f t="shared" si="0"/>
        <v>674600</v>
      </c>
      <c r="F21" s="9" t="e">
        <f>VLOOKUP(A21,#REF!,7,FALSE)</f>
        <v>#REF!</v>
      </c>
      <c r="G21" s="9" t="str">
        <f t="shared" si="1"/>
        <v>6.746</v>
      </c>
    </row>
    <row r="22" spans="1:7" x14ac:dyDescent="0.15">
      <c r="A22" s="17">
        <v>21</v>
      </c>
      <c r="B22" s="5" t="s">
        <v>146</v>
      </c>
      <c r="C22" s="4">
        <v>1900</v>
      </c>
      <c r="D22" s="10">
        <v>60</v>
      </c>
      <c r="E22" s="18">
        <f t="shared" si="0"/>
        <v>114000</v>
      </c>
      <c r="F22" s="9" t="e">
        <f>VLOOKUP(A22,#REF!,7,FALSE)</f>
        <v>#REF!</v>
      </c>
      <c r="G22" s="9" t="str">
        <f t="shared" si="1"/>
        <v>1.900</v>
      </c>
    </row>
    <row r="23" spans="1:7" x14ac:dyDescent="0.15">
      <c r="A23" s="17">
        <v>22</v>
      </c>
      <c r="B23" s="5" t="s">
        <v>147</v>
      </c>
      <c r="C23" s="4">
        <v>1950</v>
      </c>
      <c r="D23" s="10">
        <v>300</v>
      </c>
      <c r="E23" s="18">
        <f t="shared" si="0"/>
        <v>585000</v>
      </c>
      <c r="F23" s="9" t="e">
        <f>VLOOKUP(A23,#REF!,7,FALSE)</f>
        <v>#REF!</v>
      </c>
      <c r="G23" s="9" t="str">
        <f t="shared" si="1"/>
        <v>1.950</v>
      </c>
    </row>
    <row r="24" spans="1:7" x14ac:dyDescent="0.15">
      <c r="A24" s="17">
        <v>23</v>
      </c>
      <c r="B24" s="5" t="s">
        <v>148</v>
      </c>
      <c r="C24" s="4">
        <v>7385</v>
      </c>
      <c r="D24" s="10">
        <v>1000</v>
      </c>
      <c r="E24" s="18">
        <f t="shared" si="0"/>
        <v>7385000</v>
      </c>
      <c r="F24" s="9" t="e">
        <f>VLOOKUP(A24,#REF!,7,FALSE)</f>
        <v>#REF!</v>
      </c>
      <c r="G24" s="9" t="str">
        <f t="shared" si="1"/>
        <v>7.385</v>
      </c>
    </row>
    <row r="25" spans="1:7" ht="21" x14ac:dyDescent="0.15">
      <c r="A25" s="17">
        <v>24</v>
      </c>
      <c r="B25" s="5" t="s">
        <v>149</v>
      </c>
      <c r="C25" s="4">
        <v>1697</v>
      </c>
      <c r="D25" s="10">
        <v>350</v>
      </c>
      <c r="E25" s="18">
        <f t="shared" si="0"/>
        <v>593950</v>
      </c>
      <c r="F25" s="9" t="e">
        <f>VLOOKUP(A25,#REF!,7,FALSE)</f>
        <v>#REF!</v>
      </c>
      <c r="G25" s="9" t="str">
        <f t="shared" si="1"/>
        <v>1.697</v>
      </c>
    </row>
    <row r="26" spans="1:7" x14ac:dyDescent="0.15">
      <c r="A26" s="17">
        <v>25</v>
      </c>
      <c r="B26" s="5" t="s">
        <v>150</v>
      </c>
      <c r="C26" s="4">
        <v>69180</v>
      </c>
      <c r="D26" s="10">
        <v>5</v>
      </c>
      <c r="E26" s="18">
        <f t="shared" si="0"/>
        <v>345900</v>
      </c>
      <c r="F26" s="9" t="e">
        <f>VLOOKUP(A26,#REF!,7,FALSE)</f>
        <v>#REF!</v>
      </c>
      <c r="G26" s="9" t="str">
        <f t="shared" si="1"/>
        <v>69.180</v>
      </c>
    </row>
    <row r="27" spans="1:7" x14ac:dyDescent="0.15">
      <c r="A27" s="17">
        <v>26</v>
      </c>
      <c r="B27" s="5" t="s">
        <v>151</v>
      </c>
      <c r="C27" s="4">
        <v>16875</v>
      </c>
      <c r="D27" s="10">
        <v>200</v>
      </c>
      <c r="E27" s="18">
        <f t="shared" si="0"/>
        <v>3375000</v>
      </c>
      <c r="F27" s="9" t="e">
        <f>VLOOKUP(A27,#REF!,7,FALSE)</f>
        <v>#REF!</v>
      </c>
      <c r="G27" s="9" t="str">
        <f t="shared" si="1"/>
        <v>16.875</v>
      </c>
    </row>
    <row r="28" spans="1:7" x14ac:dyDescent="0.15">
      <c r="A28" s="17">
        <v>27</v>
      </c>
      <c r="B28" s="5" t="s">
        <v>152</v>
      </c>
      <c r="C28" s="4">
        <v>58333</v>
      </c>
      <c r="D28" s="10">
        <v>300</v>
      </c>
      <c r="E28" s="18">
        <f t="shared" si="0"/>
        <v>17499900</v>
      </c>
      <c r="F28" s="9" t="e">
        <f>VLOOKUP(A28,#REF!,7,FALSE)</f>
        <v>#REF!</v>
      </c>
      <c r="G28" s="9" t="str">
        <f t="shared" si="1"/>
        <v>58.333</v>
      </c>
    </row>
    <row r="29" spans="1:7" x14ac:dyDescent="0.15">
      <c r="A29" s="17">
        <v>28</v>
      </c>
      <c r="B29" s="5" t="s">
        <v>153</v>
      </c>
      <c r="C29" s="4">
        <v>232</v>
      </c>
      <c r="D29" s="10">
        <v>100</v>
      </c>
      <c r="E29" s="18">
        <f t="shared" si="0"/>
        <v>23200</v>
      </c>
      <c r="F29" s="9" t="e">
        <f>VLOOKUP(A29,#REF!,7,FALSE)</f>
        <v>#REF!</v>
      </c>
      <c r="G29" s="9" t="str">
        <f t="shared" si="1"/>
        <v>232</v>
      </c>
    </row>
    <row r="30" spans="1:7" x14ac:dyDescent="0.15">
      <c r="A30" s="17">
        <v>29</v>
      </c>
      <c r="B30" s="5" t="s">
        <v>154</v>
      </c>
      <c r="C30" s="4">
        <v>9034</v>
      </c>
      <c r="D30" s="10">
        <v>1000</v>
      </c>
      <c r="E30" s="18">
        <f t="shared" si="0"/>
        <v>9034000</v>
      </c>
      <c r="F30" s="9" t="e">
        <f>VLOOKUP(A30,#REF!,7,FALSE)</f>
        <v>#REF!</v>
      </c>
      <c r="G30" s="9" t="str">
        <f t="shared" si="1"/>
        <v>9.034</v>
      </c>
    </row>
    <row r="31" spans="1:7" x14ac:dyDescent="0.15">
      <c r="A31" s="17">
        <v>30</v>
      </c>
      <c r="B31" s="5" t="s">
        <v>155</v>
      </c>
      <c r="C31" s="4">
        <v>3720</v>
      </c>
      <c r="D31" s="10">
        <v>2000</v>
      </c>
      <c r="E31" s="18">
        <f t="shared" si="0"/>
        <v>7440000</v>
      </c>
      <c r="F31" s="9" t="e">
        <f>VLOOKUP(A31,#REF!,7,FALSE)</f>
        <v>#REF!</v>
      </c>
      <c r="G31" s="9" t="str">
        <f t="shared" si="1"/>
        <v>3.720</v>
      </c>
    </row>
    <row r="32" spans="1:7" x14ac:dyDescent="0.15">
      <c r="A32" s="17">
        <v>31</v>
      </c>
      <c r="B32" s="5" t="s">
        <v>156</v>
      </c>
      <c r="C32" s="4">
        <v>26000</v>
      </c>
      <c r="D32" s="10">
        <v>300</v>
      </c>
      <c r="E32" s="18">
        <f t="shared" si="0"/>
        <v>7800000</v>
      </c>
      <c r="F32" s="9" t="e">
        <f>VLOOKUP(A32,#REF!,7,FALSE)</f>
        <v>#REF!</v>
      </c>
      <c r="G32" s="9" t="str">
        <f t="shared" si="1"/>
        <v>26.000</v>
      </c>
    </row>
    <row r="33" spans="1:7" x14ac:dyDescent="0.15">
      <c r="A33" s="17">
        <v>32</v>
      </c>
      <c r="B33" s="5" t="s">
        <v>157</v>
      </c>
      <c r="C33" s="4">
        <v>1720</v>
      </c>
      <c r="D33" s="10">
        <v>50</v>
      </c>
      <c r="E33" s="18">
        <f t="shared" si="0"/>
        <v>86000</v>
      </c>
      <c r="F33" s="9" t="e">
        <f>VLOOKUP(A33,#REF!,7,FALSE)</f>
        <v>#REF!</v>
      </c>
      <c r="G33" s="9" t="str">
        <f t="shared" si="1"/>
        <v>1.720</v>
      </c>
    </row>
    <row r="34" spans="1:7" x14ac:dyDescent="0.15">
      <c r="A34" s="17">
        <v>33</v>
      </c>
      <c r="B34" s="5" t="s">
        <v>158</v>
      </c>
      <c r="C34" s="4">
        <v>384</v>
      </c>
      <c r="D34" s="10">
        <v>100</v>
      </c>
      <c r="E34" s="18">
        <f t="shared" si="0"/>
        <v>38400</v>
      </c>
      <c r="F34" s="9" t="e">
        <f>VLOOKUP(A34,#REF!,7,FALSE)</f>
        <v>#REF!</v>
      </c>
      <c r="G34" s="9" t="str">
        <f t="shared" si="1"/>
        <v>384</v>
      </c>
    </row>
    <row r="35" spans="1:7" x14ac:dyDescent="0.15">
      <c r="A35" s="17">
        <v>34</v>
      </c>
      <c r="B35" s="5" t="s">
        <v>159</v>
      </c>
      <c r="C35" s="4">
        <v>126</v>
      </c>
      <c r="D35" s="10">
        <v>20</v>
      </c>
      <c r="E35" s="18">
        <f t="shared" si="0"/>
        <v>2520</v>
      </c>
      <c r="F35" s="9" t="e">
        <f>VLOOKUP(A35,#REF!,7,FALSE)</f>
        <v>#REF!</v>
      </c>
      <c r="G35" s="9" t="str">
        <f t="shared" si="1"/>
        <v>126</v>
      </c>
    </row>
    <row r="36" spans="1:7" x14ac:dyDescent="0.15">
      <c r="A36" s="17">
        <v>35</v>
      </c>
      <c r="B36" s="5" t="s">
        <v>160</v>
      </c>
      <c r="C36" s="4">
        <v>5480</v>
      </c>
      <c r="D36" s="10">
        <v>10</v>
      </c>
      <c r="E36" s="18">
        <f t="shared" si="0"/>
        <v>54800</v>
      </c>
      <c r="F36" s="9" t="e">
        <f>VLOOKUP(A36,#REF!,7,FALSE)</f>
        <v>#REF!</v>
      </c>
      <c r="G36" s="9" t="str">
        <f t="shared" si="1"/>
        <v>5.480</v>
      </c>
    </row>
    <row r="37" spans="1:7" ht="21" x14ac:dyDescent="0.15">
      <c r="A37" s="17">
        <v>36</v>
      </c>
      <c r="B37" s="5" t="s">
        <v>161</v>
      </c>
      <c r="C37" s="4">
        <v>18750</v>
      </c>
      <c r="D37" s="10">
        <v>30</v>
      </c>
      <c r="E37" s="18">
        <f t="shared" si="0"/>
        <v>562500</v>
      </c>
      <c r="F37" s="9" t="e">
        <f>VLOOKUP(A37,#REF!,7,FALSE)</f>
        <v>#REF!</v>
      </c>
      <c r="G37" s="9" t="str">
        <f t="shared" si="1"/>
        <v>18.750</v>
      </c>
    </row>
    <row r="38" spans="1:7" x14ac:dyDescent="0.15">
      <c r="A38" s="17">
        <v>37</v>
      </c>
      <c r="B38" s="5" t="s">
        <v>162</v>
      </c>
      <c r="C38" s="4">
        <v>10008</v>
      </c>
      <c r="D38" s="10">
        <v>10</v>
      </c>
      <c r="E38" s="18">
        <f t="shared" si="0"/>
        <v>100080</v>
      </c>
      <c r="F38" s="9" t="e">
        <f>VLOOKUP(A38,#REF!,7,FALSE)</f>
        <v>#REF!</v>
      </c>
      <c r="G38" s="9" t="str">
        <f t="shared" si="1"/>
        <v>10.008</v>
      </c>
    </row>
    <row r="39" spans="1:7" x14ac:dyDescent="0.15">
      <c r="A39" s="17">
        <v>38</v>
      </c>
      <c r="B39" s="5" t="s">
        <v>163</v>
      </c>
      <c r="C39" s="4">
        <v>1670</v>
      </c>
      <c r="D39" s="10">
        <v>1100</v>
      </c>
      <c r="E39" s="18">
        <f t="shared" si="0"/>
        <v>1837000</v>
      </c>
      <c r="F39" s="9" t="e">
        <f>VLOOKUP(A39,#REF!,7,FALSE)</f>
        <v>#REF!</v>
      </c>
      <c r="G39" s="9" t="str">
        <f t="shared" si="1"/>
        <v>1.670</v>
      </c>
    </row>
    <row r="40" spans="1:7" x14ac:dyDescent="0.15">
      <c r="A40" s="17">
        <v>39</v>
      </c>
      <c r="B40" s="5" t="s">
        <v>164</v>
      </c>
      <c r="C40" s="4">
        <v>1498000</v>
      </c>
      <c r="D40" s="10">
        <v>5</v>
      </c>
      <c r="E40" s="18">
        <f t="shared" si="0"/>
        <v>7490000</v>
      </c>
      <c r="F40" s="9" t="e">
        <f>VLOOKUP(A40,#REF!,7,FALSE)</f>
        <v>#REF!</v>
      </c>
      <c r="G40" s="9" t="str">
        <f t="shared" si="1"/>
        <v>1.498.000</v>
      </c>
    </row>
    <row r="41" spans="1:7" x14ac:dyDescent="0.15">
      <c r="A41" s="17">
        <v>40</v>
      </c>
      <c r="B41" s="5" t="s">
        <v>165</v>
      </c>
      <c r="C41" s="4">
        <v>16264</v>
      </c>
      <c r="D41" s="10">
        <v>200</v>
      </c>
      <c r="E41" s="18">
        <f t="shared" si="0"/>
        <v>3252800</v>
      </c>
      <c r="F41" s="9" t="e">
        <f>VLOOKUP(A41,#REF!,7,FALSE)</f>
        <v>#REF!</v>
      </c>
      <c r="G41" s="9" t="str">
        <f t="shared" si="1"/>
        <v>16.264</v>
      </c>
    </row>
    <row r="42" spans="1:7" x14ac:dyDescent="0.15">
      <c r="A42" s="17">
        <v>41</v>
      </c>
      <c r="B42" s="5" t="s">
        <v>166</v>
      </c>
      <c r="C42" s="4">
        <v>12064</v>
      </c>
      <c r="D42" s="10">
        <v>100</v>
      </c>
      <c r="E42" s="18">
        <f t="shared" si="0"/>
        <v>1206400</v>
      </c>
      <c r="F42" s="9" t="e">
        <f>VLOOKUP(A42,#REF!,7,FALSE)</f>
        <v>#REF!</v>
      </c>
      <c r="G42" s="9" t="str">
        <f t="shared" si="1"/>
        <v>12.064</v>
      </c>
    </row>
    <row r="43" spans="1:7" x14ac:dyDescent="0.15">
      <c r="A43" s="17">
        <v>42</v>
      </c>
      <c r="B43" s="5" t="s">
        <v>167</v>
      </c>
      <c r="C43" s="4">
        <v>9210</v>
      </c>
      <c r="D43" s="10">
        <v>3300</v>
      </c>
      <c r="E43" s="18">
        <f t="shared" si="0"/>
        <v>30393000</v>
      </c>
      <c r="F43" s="9" t="e">
        <f>VLOOKUP(A43,#REF!,7,FALSE)</f>
        <v>#REF!</v>
      </c>
      <c r="G43" s="9" t="str">
        <f t="shared" si="1"/>
        <v>9.210</v>
      </c>
    </row>
    <row r="44" spans="1:7" x14ac:dyDescent="0.15">
      <c r="A44" s="17">
        <v>43</v>
      </c>
      <c r="B44" s="5" t="s">
        <v>168</v>
      </c>
      <c r="C44" s="4">
        <v>15290</v>
      </c>
      <c r="D44" s="10">
        <v>20</v>
      </c>
      <c r="E44" s="18">
        <f t="shared" si="0"/>
        <v>305800</v>
      </c>
      <c r="F44" s="9" t="e">
        <f>VLOOKUP(A44,#REF!,7,FALSE)</f>
        <v>#REF!</v>
      </c>
      <c r="G44" s="9" t="str">
        <f t="shared" si="1"/>
        <v>15.290</v>
      </c>
    </row>
    <row r="45" spans="1:7" x14ac:dyDescent="0.15">
      <c r="A45" s="17">
        <v>44</v>
      </c>
      <c r="B45" s="5" t="s">
        <v>169</v>
      </c>
      <c r="C45" s="4">
        <v>193</v>
      </c>
      <c r="D45" s="10">
        <v>200</v>
      </c>
      <c r="E45" s="18">
        <f t="shared" si="0"/>
        <v>38600</v>
      </c>
      <c r="F45" s="9" t="e">
        <f>VLOOKUP(A45,#REF!,7,FALSE)</f>
        <v>#REF!</v>
      </c>
      <c r="G45" s="9" t="str">
        <f t="shared" si="1"/>
        <v>193</v>
      </c>
    </row>
    <row r="46" spans="1:7" x14ac:dyDescent="0.15">
      <c r="A46" s="17">
        <v>45</v>
      </c>
      <c r="B46" s="5" t="s">
        <v>170</v>
      </c>
      <c r="C46" s="4">
        <v>4545</v>
      </c>
      <c r="D46" s="10">
        <v>5</v>
      </c>
      <c r="E46" s="18">
        <f t="shared" si="0"/>
        <v>22725</v>
      </c>
      <c r="F46" s="9" t="e">
        <f>VLOOKUP(A46,#REF!,7,FALSE)</f>
        <v>#REF!</v>
      </c>
      <c r="G46" s="9" t="str">
        <f t="shared" si="1"/>
        <v>4.545</v>
      </c>
    </row>
    <row r="47" spans="1:7" x14ac:dyDescent="0.15">
      <c r="A47" s="17">
        <v>46</v>
      </c>
      <c r="B47" s="5" t="s">
        <v>171</v>
      </c>
      <c r="C47" s="4">
        <v>1150363</v>
      </c>
      <c r="D47" s="10">
        <v>10</v>
      </c>
      <c r="E47" s="18">
        <f t="shared" si="0"/>
        <v>11503630</v>
      </c>
      <c r="F47" s="9" t="e">
        <f>VLOOKUP(A47,#REF!,7,FALSE)</f>
        <v>#REF!</v>
      </c>
      <c r="G47" s="9" t="str">
        <f t="shared" si="1"/>
        <v>1.150.363</v>
      </c>
    </row>
    <row r="48" spans="1:7" x14ac:dyDescent="0.15">
      <c r="A48" s="17">
        <v>47</v>
      </c>
      <c r="B48" s="5" t="s">
        <v>172</v>
      </c>
      <c r="C48" s="4">
        <v>27000</v>
      </c>
      <c r="D48" s="10">
        <v>150</v>
      </c>
      <c r="E48" s="18">
        <f t="shared" si="0"/>
        <v>4050000</v>
      </c>
      <c r="F48" s="9" t="e">
        <f>VLOOKUP(A48,#REF!,7,FALSE)</f>
        <v>#REF!</v>
      </c>
      <c r="G48" s="9" t="str">
        <f t="shared" si="1"/>
        <v>27.000</v>
      </c>
    </row>
    <row r="49" spans="1:7" x14ac:dyDescent="0.15">
      <c r="A49" s="17">
        <v>48</v>
      </c>
      <c r="B49" s="5" t="s">
        <v>173</v>
      </c>
      <c r="C49" s="4">
        <v>10063</v>
      </c>
      <c r="D49" s="10">
        <v>60</v>
      </c>
      <c r="E49" s="18">
        <f t="shared" si="0"/>
        <v>603780</v>
      </c>
      <c r="F49" s="9" t="e">
        <f>VLOOKUP(A49,#REF!,7,FALSE)</f>
        <v>#REF!</v>
      </c>
      <c r="G49" s="9" t="str">
        <f t="shared" si="1"/>
        <v>10.063</v>
      </c>
    </row>
    <row r="50" spans="1:7" x14ac:dyDescent="0.15">
      <c r="A50" s="17">
        <v>49</v>
      </c>
      <c r="B50" s="5" t="s">
        <v>174</v>
      </c>
      <c r="C50" s="4">
        <v>7300</v>
      </c>
      <c r="D50" s="10">
        <v>500</v>
      </c>
      <c r="E50" s="18">
        <f t="shared" si="0"/>
        <v>3650000</v>
      </c>
      <c r="F50" s="9" t="e">
        <f>VLOOKUP(A50,#REF!,7,FALSE)</f>
        <v>#REF!</v>
      </c>
      <c r="G50" s="9" t="str">
        <f t="shared" si="1"/>
        <v>7.300</v>
      </c>
    </row>
    <row r="51" spans="1:7" ht="21" x14ac:dyDescent="0.15">
      <c r="A51" s="17">
        <v>50</v>
      </c>
      <c r="B51" s="5" t="s">
        <v>175</v>
      </c>
      <c r="C51" s="4">
        <v>25652</v>
      </c>
      <c r="D51" s="10">
        <v>200</v>
      </c>
      <c r="E51" s="18">
        <f t="shared" si="0"/>
        <v>5130400</v>
      </c>
      <c r="F51" s="9" t="e">
        <f>VLOOKUP(A51,#REF!,7,FALSE)</f>
        <v>#REF!</v>
      </c>
      <c r="G51" s="9" t="str">
        <f t="shared" si="1"/>
        <v>25.652</v>
      </c>
    </row>
    <row r="52" spans="1:7" x14ac:dyDescent="0.15">
      <c r="A52" s="17">
        <v>51</v>
      </c>
      <c r="B52" s="5" t="s">
        <v>176</v>
      </c>
      <c r="C52" s="4">
        <v>17</v>
      </c>
      <c r="D52" s="10">
        <v>500</v>
      </c>
      <c r="E52" s="18">
        <f t="shared" si="0"/>
        <v>8500</v>
      </c>
      <c r="F52" s="9" t="e">
        <f>VLOOKUP(A52,#REF!,7,FALSE)</f>
        <v>#REF!</v>
      </c>
      <c r="G52" s="9" t="str">
        <f t="shared" si="1"/>
        <v>17</v>
      </c>
    </row>
    <row r="53" spans="1:7" x14ac:dyDescent="0.15">
      <c r="A53" s="17">
        <v>52</v>
      </c>
      <c r="B53" s="5" t="s">
        <v>177</v>
      </c>
      <c r="C53" s="4">
        <v>18.75</v>
      </c>
      <c r="D53" s="10">
        <v>60</v>
      </c>
      <c r="E53" s="18">
        <f t="shared" si="0"/>
        <v>1125</v>
      </c>
      <c r="F53" s="9" t="e">
        <f>VLOOKUP(A53,#REF!,7,FALSE)</f>
        <v>#REF!</v>
      </c>
      <c r="G53" s="9" t="str">
        <f t="shared" si="1"/>
        <v>19</v>
      </c>
    </row>
    <row r="54" spans="1:7" x14ac:dyDescent="0.15">
      <c r="A54" s="17">
        <v>53</v>
      </c>
      <c r="B54" s="5" t="s">
        <v>178</v>
      </c>
      <c r="C54" s="4">
        <v>2190</v>
      </c>
      <c r="D54" s="10">
        <v>500</v>
      </c>
      <c r="E54" s="18">
        <f t="shared" si="0"/>
        <v>1095000</v>
      </c>
      <c r="F54" s="9" t="e">
        <f>VLOOKUP(A54,#REF!,7,FALSE)</f>
        <v>#REF!</v>
      </c>
      <c r="G54" s="9" t="str">
        <f t="shared" si="1"/>
        <v>2.190</v>
      </c>
    </row>
    <row r="55" spans="1:7" x14ac:dyDescent="0.15">
      <c r="A55" s="17">
        <v>54</v>
      </c>
      <c r="B55" s="5" t="s">
        <v>179</v>
      </c>
      <c r="C55" s="4">
        <v>66</v>
      </c>
      <c r="D55" s="10">
        <v>500</v>
      </c>
      <c r="E55" s="18">
        <f t="shared" si="0"/>
        <v>33000</v>
      </c>
      <c r="F55" s="9" t="e">
        <f>VLOOKUP(A55,#REF!,7,FALSE)</f>
        <v>#REF!</v>
      </c>
      <c r="G55" s="9" t="str">
        <f t="shared" si="1"/>
        <v>66</v>
      </c>
    </row>
    <row r="56" spans="1:7" x14ac:dyDescent="0.15">
      <c r="A56" s="17">
        <v>55</v>
      </c>
      <c r="B56" s="5" t="s">
        <v>180</v>
      </c>
      <c r="C56" s="4">
        <v>380</v>
      </c>
      <c r="D56" s="10">
        <v>1100</v>
      </c>
      <c r="E56" s="18">
        <f t="shared" si="0"/>
        <v>418000</v>
      </c>
      <c r="F56" s="9" t="e">
        <f>VLOOKUP(A56,#REF!,7,FALSE)</f>
        <v>#REF!</v>
      </c>
      <c r="G56" s="9" t="str">
        <f t="shared" si="1"/>
        <v>380</v>
      </c>
    </row>
    <row r="57" spans="1:7" x14ac:dyDescent="0.15">
      <c r="A57" s="17">
        <v>56</v>
      </c>
      <c r="B57" s="5" t="s">
        <v>181</v>
      </c>
      <c r="C57" s="4">
        <v>431</v>
      </c>
      <c r="D57" s="10">
        <v>2000</v>
      </c>
      <c r="E57" s="18">
        <f t="shared" si="0"/>
        <v>862000</v>
      </c>
      <c r="F57" s="9" t="e">
        <f>VLOOKUP(A57,#REF!,7,FALSE)</f>
        <v>#REF!</v>
      </c>
      <c r="G57" s="9" t="str">
        <f t="shared" si="1"/>
        <v>431</v>
      </c>
    </row>
    <row r="58" spans="1:7" x14ac:dyDescent="0.15">
      <c r="A58" s="17">
        <v>57</v>
      </c>
      <c r="B58" s="5" t="s">
        <v>182</v>
      </c>
      <c r="C58" s="4">
        <v>2044</v>
      </c>
      <c r="D58" s="10">
        <v>22000</v>
      </c>
      <c r="E58" s="18">
        <f t="shared" si="0"/>
        <v>44968000</v>
      </c>
      <c r="F58" s="9" t="e">
        <f>VLOOKUP(A58,#REF!,7,FALSE)</f>
        <v>#REF!</v>
      </c>
      <c r="G58" s="9" t="str">
        <f t="shared" si="1"/>
        <v>2.044</v>
      </c>
    </row>
    <row r="59" spans="1:7" x14ac:dyDescent="0.15">
      <c r="A59" s="17">
        <v>58</v>
      </c>
      <c r="B59" s="5" t="s">
        <v>183</v>
      </c>
      <c r="C59" s="4">
        <v>2637</v>
      </c>
      <c r="D59" s="10">
        <v>1200</v>
      </c>
      <c r="E59" s="18">
        <f t="shared" si="0"/>
        <v>3164400</v>
      </c>
      <c r="F59" s="9" t="e">
        <f>VLOOKUP(A59,#REF!,7,FALSE)</f>
        <v>#REF!</v>
      </c>
      <c r="G59" s="9" t="str">
        <f t="shared" si="1"/>
        <v>2.637</v>
      </c>
    </row>
    <row r="60" spans="1:7" x14ac:dyDescent="0.15">
      <c r="A60" s="17">
        <v>59</v>
      </c>
      <c r="B60" s="5" t="s">
        <v>184</v>
      </c>
      <c r="C60" s="4">
        <v>280</v>
      </c>
      <c r="D60" s="10">
        <v>300</v>
      </c>
      <c r="E60" s="18">
        <f t="shared" si="0"/>
        <v>84000</v>
      </c>
      <c r="F60" s="9" t="e">
        <f>VLOOKUP(A60,#REF!,7,FALSE)</f>
        <v>#REF!</v>
      </c>
      <c r="G60" s="9" t="str">
        <f t="shared" si="1"/>
        <v>280</v>
      </c>
    </row>
    <row r="61" spans="1:7" x14ac:dyDescent="0.15">
      <c r="A61" s="17">
        <v>60</v>
      </c>
      <c r="B61" s="5" t="s">
        <v>185</v>
      </c>
      <c r="C61" s="4">
        <v>375</v>
      </c>
      <c r="D61" s="10">
        <v>1500</v>
      </c>
      <c r="E61" s="18">
        <f t="shared" si="0"/>
        <v>562500</v>
      </c>
      <c r="F61" s="9" t="e">
        <f>VLOOKUP(A61,#REF!,7,FALSE)</f>
        <v>#REF!</v>
      </c>
      <c r="G61" s="9" t="str">
        <f t="shared" si="1"/>
        <v>375</v>
      </c>
    </row>
    <row r="62" spans="1:7" x14ac:dyDescent="0.15">
      <c r="A62" s="17">
        <v>61</v>
      </c>
      <c r="B62" s="5" t="s">
        <v>186</v>
      </c>
      <c r="C62" s="4">
        <v>138</v>
      </c>
      <c r="D62" s="10">
        <v>100</v>
      </c>
      <c r="E62" s="18">
        <f t="shared" si="0"/>
        <v>13800</v>
      </c>
      <c r="F62" s="9" t="e">
        <f>VLOOKUP(A62,#REF!,7,FALSE)</f>
        <v>#REF!</v>
      </c>
      <c r="G62" s="9" t="str">
        <f t="shared" si="1"/>
        <v>138</v>
      </c>
    </row>
    <row r="63" spans="1:7" x14ac:dyDescent="0.15">
      <c r="A63" s="17">
        <v>62</v>
      </c>
      <c r="B63" s="5" t="s">
        <v>187</v>
      </c>
      <c r="C63" s="4">
        <v>8442</v>
      </c>
      <c r="D63" s="10">
        <v>50</v>
      </c>
      <c r="E63" s="18">
        <f t="shared" si="0"/>
        <v>422100</v>
      </c>
      <c r="F63" s="9" t="e">
        <f>VLOOKUP(A63,#REF!,7,FALSE)</f>
        <v>#REF!</v>
      </c>
      <c r="G63" s="9" t="str">
        <f t="shared" si="1"/>
        <v>8.442</v>
      </c>
    </row>
    <row r="64" spans="1:7" x14ac:dyDescent="0.15">
      <c r="A64" s="17">
        <v>63</v>
      </c>
      <c r="B64" s="5" t="s">
        <v>188</v>
      </c>
      <c r="C64" s="4">
        <v>295.83</v>
      </c>
      <c r="D64" s="10">
        <v>100</v>
      </c>
      <c r="E64" s="18">
        <f t="shared" si="0"/>
        <v>29583</v>
      </c>
      <c r="F64" s="9" t="e">
        <f>VLOOKUP(A64,#REF!,7,FALSE)</f>
        <v>#REF!</v>
      </c>
      <c r="G64" s="9" t="str">
        <f t="shared" si="1"/>
        <v>296</v>
      </c>
    </row>
    <row r="65" spans="1:7" x14ac:dyDescent="0.15">
      <c r="A65" s="17">
        <v>64</v>
      </c>
      <c r="B65" s="5" t="s">
        <v>189</v>
      </c>
      <c r="C65" s="4">
        <v>6094</v>
      </c>
      <c r="D65" s="10">
        <v>450</v>
      </c>
      <c r="E65" s="18">
        <f t="shared" si="0"/>
        <v>2742300</v>
      </c>
      <c r="F65" s="9" t="e">
        <f>VLOOKUP(A65,#REF!,7,FALSE)</f>
        <v>#REF!</v>
      </c>
      <c r="G65" s="9" t="str">
        <f t="shared" si="1"/>
        <v>6.094</v>
      </c>
    </row>
    <row r="66" spans="1:7" x14ac:dyDescent="0.15">
      <c r="A66" s="17">
        <v>65</v>
      </c>
      <c r="B66" s="5" t="s">
        <v>190</v>
      </c>
      <c r="C66" s="4">
        <v>3054.7</v>
      </c>
      <c r="D66" s="10">
        <v>80</v>
      </c>
      <c r="E66" s="18">
        <f t="shared" si="0"/>
        <v>244376</v>
      </c>
      <c r="F66" s="9" t="e">
        <f>VLOOKUP(A66,#REF!,7,FALSE)</f>
        <v>#REF!</v>
      </c>
      <c r="G66" s="9" t="str">
        <f t="shared" si="1"/>
        <v>3.055</v>
      </c>
    </row>
    <row r="67" spans="1:7" x14ac:dyDescent="0.15">
      <c r="A67" s="17">
        <v>66</v>
      </c>
      <c r="B67" s="5" t="s">
        <v>191</v>
      </c>
      <c r="C67" s="4">
        <v>27968.799999999999</v>
      </c>
      <c r="D67" s="10">
        <v>10</v>
      </c>
      <c r="E67" s="18">
        <f t="shared" ref="E67:E130" si="2">+D67*C67</f>
        <v>279688</v>
      </c>
      <c r="F67" s="9" t="e">
        <f>VLOOKUP(A67,#REF!,7,FALSE)</f>
        <v>#REF!</v>
      </c>
      <c r="G67" s="9" t="str">
        <f t="shared" ref="G67:G130" si="3">FIXED(C67,0)</f>
        <v>27.969</v>
      </c>
    </row>
    <row r="68" spans="1:7" x14ac:dyDescent="0.15">
      <c r="A68" s="17">
        <v>67</v>
      </c>
      <c r="B68" s="5" t="s">
        <v>192</v>
      </c>
      <c r="C68" s="4">
        <v>2916</v>
      </c>
      <c r="D68" s="10">
        <v>30</v>
      </c>
      <c r="E68" s="18">
        <f t="shared" si="2"/>
        <v>87480</v>
      </c>
      <c r="F68" s="9" t="e">
        <f>VLOOKUP(A68,#REF!,7,FALSE)</f>
        <v>#REF!</v>
      </c>
      <c r="G68" s="9" t="str">
        <f t="shared" si="3"/>
        <v>2.916</v>
      </c>
    </row>
    <row r="69" spans="1:7" x14ac:dyDescent="0.15">
      <c r="A69" s="17">
        <v>68</v>
      </c>
      <c r="B69" s="5" t="s">
        <v>193</v>
      </c>
      <c r="C69" s="4">
        <v>1814</v>
      </c>
      <c r="D69" s="10">
        <v>80</v>
      </c>
      <c r="E69" s="18">
        <f t="shared" si="2"/>
        <v>145120</v>
      </c>
      <c r="F69" s="9" t="e">
        <f>VLOOKUP(A69,#REF!,7,FALSE)</f>
        <v>#REF!</v>
      </c>
      <c r="G69" s="9" t="str">
        <f t="shared" si="3"/>
        <v>1.814</v>
      </c>
    </row>
    <row r="70" spans="1:7" x14ac:dyDescent="0.15">
      <c r="A70" s="17">
        <v>69</v>
      </c>
      <c r="B70" s="5" t="s">
        <v>194</v>
      </c>
      <c r="C70" s="4">
        <v>112000</v>
      </c>
      <c r="D70" s="10">
        <v>30</v>
      </c>
      <c r="E70" s="18">
        <f t="shared" si="2"/>
        <v>3360000</v>
      </c>
      <c r="F70" s="9" t="e">
        <f>VLOOKUP(A70,#REF!,7,FALSE)</f>
        <v>#REF!</v>
      </c>
      <c r="G70" s="9" t="str">
        <f t="shared" si="3"/>
        <v>112.000</v>
      </c>
    </row>
    <row r="71" spans="1:7" x14ac:dyDescent="0.15">
      <c r="A71" s="17">
        <v>70</v>
      </c>
      <c r="B71" s="5" t="s">
        <v>195</v>
      </c>
      <c r="C71" s="4">
        <v>55</v>
      </c>
      <c r="D71" s="10">
        <v>10</v>
      </c>
      <c r="E71" s="18">
        <f t="shared" si="2"/>
        <v>550</v>
      </c>
      <c r="F71" s="9" t="e">
        <f>VLOOKUP(A71,#REF!,7,FALSE)</f>
        <v>#REF!</v>
      </c>
      <c r="G71" s="9" t="str">
        <f t="shared" si="3"/>
        <v>55</v>
      </c>
    </row>
    <row r="72" spans="1:7" x14ac:dyDescent="0.15">
      <c r="A72" s="17">
        <v>71</v>
      </c>
      <c r="B72" s="5" t="s">
        <v>196</v>
      </c>
      <c r="C72" s="4">
        <v>156</v>
      </c>
      <c r="D72" s="10">
        <v>20</v>
      </c>
      <c r="E72" s="18">
        <f t="shared" si="2"/>
        <v>3120</v>
      </c>
      <c r="F72" s="9" t="e">
        <f>VLOOKUP(A72,#REF!,7,FALSE)</f>
        <v>#REF!</v>
      </c>
      <c r="G72" s="9" t="str">
        <f t="shared" si="3"/>
        <v>156</v>
      </c>
    </row>
    <row r="73" spans="1:7" x14ac:dyDescent="0.15">
      <c r="A73" s="17">
        <v>72</v>
      </c>
      <c r="B73" s="5" t="s">
        <v>197</v>
      </c>
      <c r="C73" s="4">
        <v>68</v>
      </c>
      <c r="D73" s="10">
        <v>250</v>
      </c>
      <c r="E73" s="18">
        <f t="shared" si="2"/>
        <v>17000</v>
      </c>
      <c r="F73" s="9" t="e">
        <f>VLOOKUP(A73,#REF!,7,FALSE)</f>
        <v>#REF!</v>
      </c>
      <c r="G73" s="9" t="str">
        <f t="shared" si="3"/>
        <v>68</v>
      </c>
    </row>
    <row r="74" spans="1:7" x14ac:dyDescent="0.15">
      <c r="A74" s="17">
        <v>73</v>
      </c>
      <c r="B74" s="5" t="s">
        <v>198</v>
      </c>
      <c r="C74" s="4">
        <v>434</v>
      </c>
      <c r="D74" s="10">
        <v>50</v>
      </c>
      <c r="E74" s="18">
        <f t="shared" si="2"/>
        <v>21700</v>
      </c>
      <c r="F74" s="9" t="e">
        <f>VLOOKUP(A74,#REF!,7,FALSE)</f>
        <v>#REF!</v>
      </c>
      <c r="G74" s="9" t="str">
        <f t="shared" si="3"/>
        <v>434</v>
      </c>
    </row>
    <row r="75" spans="1:7" x14ac:dyDescent="0.15">
      <c r="A75" s="17">
        <v>74</v>
      </c>
      <c r="B75" s="5" t="s">
        <v>199</v>
      </c>
      <c r="C75" s="4">
        <v>325</v>
      </c>
      <c r="D75" s="10">
        <v>70</v>
      </c>
      <c r="E75" s="18">
        <f t="shared" si="2"/>
        <v>22750</v>
      </c>
      <c r="F75" s="9" t="e">
        <f>VLOOKUP(A75,#REF!,7,FALSE)</f>
        <v>#REF!</v>
      </c>
      <c r="G75" s="9" t="str">
        <f t="shared" si="3"/>
        <v>325</v>
      </c>
    </row>
    <row r="76" spans="1:7" x14ac:dyDescent="0.15">
      <c r="A76" s="17">
        <v>75</v>
      </c>
      <c r="B76" s="5" t="s">
        <v>200</v>
      </c>
      <c r="C76" s="4">
        <v>1494</v>
      </c>
      <c r="D76" s="10">
        <v>250</v>
      </c>
      <c r="E76" s="18">
        <f t="shared" si="2"/>
        <v>373500</v>
      </c>
      <c r="F76" s="9" t="e">
        <f>VLOOKUP(A76,#REF!,7,FALSE)</f>
        <v>#REF!</v>
      </c>
      <c r="G76" s="9" t="str">
        <f t="shared" si="3"/>
        <v>1.494</v>
      </c>
    </row>
    <row r="77" spans="1:7" x14ac:dyDescent="0.15">
      <c r="A77" s="17">
        <v>76</v>
      </c>
      <c r="B77" s="5" t="s">
        <v>201</v>
      </c>
      <c r="C77" s="4">
        <v>1471</v>
      </c>
      <c r="D77" s="10">
        <v>40</v>
      </c>
      <c r="E77" s="18">
        <f t="shared" si="2"/>
        <v>58840</v>
      </c>
      <c r="F77" s="9" t="e">
        <f>VLOOKUP(A77,#REF!,7,FALSE)</f>
        <v>#REF!</v>
      </c>
      <c r="G77" s="9" t="str">
        <f t="shared" si="3"/>
        <v>1.471</v>
      </c>
    </row>
    <row r="78" spans="1:7" x14ac:dyDescent="0.15">
      <c r="A78" s="17">
        <v>77</v>
      </c>
      <c r="B78" s="5" t="s">
        <v>202</v>
      </c>
      <c r="C78" s="4">
        <v>506</v>
      </c>
      <c r="D78" s="10">
        <v>150</v>
      </c>
      <c r="E78" s="18">
        <f t="shared" si="2"/>
        <v>75900</v>
      </c>
      <c r="F78" s="9" t="e">
        <f>VLOOKUP(A78,#REF!,7,FALSE)</f>
        <v>#REF!</v>
      </c>
      <c r="G78" s="9" t="str">
        <f t="shared" si="3"/>
        <v>506</v>
      </c>
    </row>
    <row r="79" spans="1:7" x14ac:dyDescent="0.15">
      <c r="A79" s="17">
        <v>78</v>
      </c>
      <c r="B79" s="5" t="s">
        <v>203</v>
      </c>
      <c r="C79" s="4">
        <v>90</v>
      </c>
      <c r="D79" s="10">
        <v>100</v>
      </c>
      <c r="E79" s="18">
        <f t="shared" si="2"/>
        <v>9000</v>
      </c>
      <c r="F79" s="9" t="e">
        <f>VLOOKUP(A79,#REF!,7,FALSE)</f>
        <v>#REF!</v>
      </c>
      <c r="G79" s="9" t="str">
        <f t="shared" si="3"/>
        <v>90</v>
      </c>
    </row>
    <row r="80" spans="1:7" x14ac:dyDescent="0.15">
      <c r="A80" s="17">
        <v>79</v>
      </c>
      <c r="B80" s="5" t="s">
        <v>204</v>
      </c>
      <c r="C80" s="4">
        <v>10695</v>
      </c>
      <c r="D80" s="10">
        <v>100</v>
      </c>
      <c r="E80" s="18">
        <f t="shared" si="2"/>
        <v>1069500</v>
      </c>
      <c r="F80" s="9" t="e">
        <f>VLOOKUP(A80,#REF!,7,FALSE)</f>
        <v>#REF!</v>
      </c>
      <c r="G80" s="9" t="str">
        <f t="shared" si="3"/>
        <v>10.695</v>
      </c>
    </row>
    <row r="81" spans="1:7" x14ac:dyDescent="0.15">
      <c r="A81" s="17">
        <v>80</v>
      </c>
      <c r="B81" s="5" t="s">
        <v>205</v>
      </c>
      <c r="C81" s="4">
        <v>19208</v>
      </c>
      <c r="D81" s="10">
        <v>120</v>
      </c>
      <c r="E81" s="18">
        <f t="shared" si="2"/>
        <v>2304960</v>
      </c>
      <c r="F81" s="9" t="e">
        <f>VLOOKUP(A81,#REF!,7,FALSE)</f>
        <v>#REF!</v>
      </c>
      <c r="G81" s="9" t="str">
        <f t="shared" si="3"/>
        <v>19.208</v>
      </c>
    </row>
    <row r="82" spans="1:7" x14ac:dyDescent="0.15">
      <c r="A82" s="17">
        <v>81</v>
      </c>
      <c r="B82" s="5" t="s">
        <v>206</v>
      </c>
      <c r="C82" s="4">
        <v>13553.8</v>
      </c>
      <c r="D82" s="10">
        <v>10</v>
      </c>
      <c r="E82" s="18">
        <f t="shared" si="2"/>
        <v>135538</v>
      </c>
      <c r="F82" s="9" t="e">
        <f>VLOOKUP(A82,#REF!,7,FALSE)</f>
        <v>#REF!</v>
      </c>
      <c r="G82" s="9" t="str">
        <f t="shared" si="3"/>
        <v>13.554</v>
      </c>
    </row>
    <row r="83" spans="1:7" x14ac:dyDescent="0.15">
      <c r="A83" s="17">
        <v>82</v>
      </c>
      <c r="B83" s="5" t="s">
        <v>207</v>
      </c>
      <c r="C83" s="4">
        <v>85</v>
      </c>
      <c r="D83" s="10">
        <v>100</v>
      </c>
      <c r="E83" s="18">
        <f t="shared" si="2"/>
        <v>8500</v>
      </c>
      <c r="F83" s="9" t="e">
        <f>VLOOKUP(A83,#REF!,7,FALSE)</f>
        <v>#REF!</v>
      </c>
      <c r="G83" s="9" t="str">
        <f t="shared" si="3"/>
        <v>85</v>
      </c>
    </row>
    <row r="84" spans="1:7" x14ac:dyDescent="0.15">
      <c r="A84" s="17">
        <v>83</v>
      </c>
      <c r="B84" s="5" t="s">
        <v>208</v>
      </c>
      <c r="C84" s="4">
        <v>111</v>
      </c>
      <c r="D84" s="10">
        <v>200</v>
      </c>
      <c r="E84" s="18">
        <f t="shared" si="2"/>
        <v>22200</v>
      </c>
      <c r="F84" s="9" t="e">
        <f>VLOOKUP(A84,#REF!,7,FALSE)</f>
        <v>#REF!</v>
      </c>
      <c r="G84" s="9" t="str">
        <f t="shared" si="3"/>
        <v>111</v>
      </c>
    </row>
    <row r="85" spans="1:7" x14ac:dyDescent="0.15">
      <c r="A85" s="17">
        <v>84</v>
      </c>
      <c r="B85" s="5" t="s">
        <v>209</v>
      </c>
      <c r="C85" s="4">
        <v>5281</v>
      </c>
      <c r="D85" s="10">
        <v>2</v>
      </c>
      <c r="E85" s="18">
        <f t="shared" si="2"/>
        <v>10562</v>
      </c>
      <c r="F85" s="9" t="e">
        <f>VLOOKUP(A85,#REF!,7,FALSE)</f>
        <v>#REF!</v>
      </c>
      <c r="G85" s="9" t="str">
        <f t="shared" si="3"/>
        <v>5.281</v>
      </c>
    </row>
    <row r="86" spans="1:7" x14ac:dyDescent="0.15">
      <c r="A86" s="17">
        <v>85</v>
      </c>
      <c r="B86" s="5" t="s">
        <v>210</v>
      </c>
      <c r="C86" s="4">
        <v>2335</v>
      </c>
      <c r="D86" s="10">
        <v>3000</v>
      </c>
      <c r="E86" s="18">
        <f t="shared" si="2"/>
        <v>7005000</v>
      </c>
      <c r="F86" s="9" t="e">
        <f>VLOOKUP(A86,#REF!,7,FALSE)</f>
        <v>#REF!</v>
      </c>
      <c r="G86" s="9" t="str">
        <f t="shared" si="3"/>
        <v>2.335</v>
      </c>
    </row>
    <row r="87" spans="1:7" x14ac:dyDescent="0.15">
      <c r="A87" s="17">
        <v>86</v>
      </c>
      <c r="B87" s="5" t="s">
        <v>211</v>
      </c>
      <c r="C87" s="4">
        <v>148</v>
      </c>
      <c r="D87" s="10">
        <v>10</v>
      </c>
      <c r="E87" s="18">
        <f t="shared" si="2"/>
        <v>1480</v>
      </c>
      <c r="F87" s="9" t="e">
        <f>VLOOKUP(A87,#REF!,7,FALSE)</f>
        <v>#REF!</v>
      </c>
      <c r="G87" s="9" t="str">
        <f t="shared" si="3"/>
        <v>148</v>
      </c>
    </row>
    <row r="88" spans="1:7" x14ac:dyDescent="0.15">
      <c r="A88" s="17">
        <v>87</v>
      </c>
      <c r="B88" s="5" t="s">
        <v>212</v>
      </c>
      <c r="C88" s="4">
        <v>108541</v>
      </c>
      <c r="D88" s="10">
        <v>5</v>
      </c>
      <c r="E88" s="18">
        <f t="shared" si="2"/>
        <v>542705</v>
      </c>
      <c r="F88" s="9" t="e">
        <f>VLOOKUP(A88,#REF!,7,FALSE)</f>
        <v>#REF!</v>
      </c>
      <c r="G88" s="9" t="str">
        <f t="shared" si="3"/>
        <v>108.541</v>
      </c>
    </row>
    <row r="89" spans="1:7" x14ac:dyDescent="0.15">
      <c r="A89" s="17">
        <v>88</v>
      </c>
      <c r="B89" s="5" t="s">
        <v>213</v>
      </c>
      <c r="C89" s="4">
        <v>67600</v>
      </c>
      <c r="D89" s="10">
        <v>20</v>
      </c>
      <c r="E89" s="18">
        <f t="shared" si="2"/>
        <v>1352000</v>
      </c>
      <c r="F89" s="9" t="e">
        <f>VLOOKUP(A89,#REF!,7,FALSE)</f>
        <v>#REF!</v>
      </c>
      <c r="G89" s="9" t="str">
        <f t="shared" si="3"/>
        <v>67.600</v>
      </c>
    </row>
    <row r="90" spans="1:7" ht="21" x14ac:dyDescent="0.15">
      <c r="A90" s="17">
        <v>89</v>
      </c>
      <c r="B90" s="5" t="s">
        <v>214</v>
      </c>
      <c r="C90" s="4">
        <v>11770</v>
      </c>
      <c r="D90" s="10">
        <v>500</v>
      </c>
      <c r="E90" s="18">
        <f t="shared" si="2"/>
        <v>5885000</v>
      </c>
      <c r="F90" s="9" t="e">
        <f>VLOOKUP(A90,#REF!,7,FALSE)</f>
        <v>#REF!</v>
      </c>
      <c r="G90" s="9" t="str">
        <f t="shared" si="3"/>
        <v>11.770</v>
      </c>
    </row>
    <row r="91" spans="1:7" x14ac:dyDescent="0.15">
      <c r="A91" s="17">
        <v>90</v>
      </c>
      <c r="B91" s="5" t="s">
        <v>215</v>
      </c>
      <c r="C91" s="4">
        <v>10426</v>
      </c>
      <c r="D91" s="10">
        <v>100</v>
      </c>
      <c r="E91" s="18">
        <f t="shared" si="2"/>
        <v>1042600</v>
      </c>
      <c r="F91" s="9" t="e">
        <f>VLOOKUP(A91,#REF!,7,FALSE)</f>
        <v>#REF!</v>
      </c>
      <c r="G91" s="9" t="str">
        <f t="shared" si="3"/>
        <v>10.426</v>
      </c>
    </row>
    <row r="92" spans="1:7" x14ac:dyDescent="0.15">
      <c r="A92" s="17">
        <v>91</v>
      </c>
      <c r="B92" s="5" t="s">
        <v>216</v>
      </c>
      <c r="C92" s="4">
        <v>30954</v>
      </c>
      <c r="D92" s="10">
        <v>60</v>
      </c>
      <c r="E92" s="18">
        <f t="shared" si="2"/>
        <v>1857240</v>
      </c>
      <c r="F92" s="9" t="e">
        <f>VLOOKUP(A92,#REF!,7,FALSE)</f>
        <v>#REF!</v>
      </c>
      <c r="G92" s="9" t="str">
        <f t="shared" si="3"/>
        <v>30.954</v>
      </c>
    </row>
    <row r="93" spans="1:7" x14ac:dyDescent="0.15">
      <c r="A93" s="17">
        <v>92</v>
      </c>
      <c r="B93" s="5" t="s">
        <v>217</v>
      </c>
      <c r="C93" s="4">
        <v>8188</v>
      </c>
      <c r="D93" s="10">
        <v>300</v>
      </c>
      <c r="E93" s="18">
        <f t="shared" si="2"/>
        <v>2456400</v>
      </c>
      <c r="F93" s="9" t="e">
        <f>VLOOKUP(A93,#REF!,7,FALSE)</f>
        <v>#REF!</v>
      </c>
      <c r="G93" s="9" t="str">
        <f t="shared" si="3"/>
        <v>8.188</v>
      </c>
    </row>
    <row r="94" spans="1:7" x14ac:dyDescent="0.15">
      <c r="A94" s="17">
        <v>93</v>
      </c>
      <c r="B94" s="5" t="s">
        <v>218</v>
      </c>
      <c r="C94" s="4">
        <v>7385</v>
      </c>
      <c r="D94" s="10">
        <v>200</v>
      </c>
      <c r="E94" s="18">
        <f t="shared" si="2"/>
        <v>1477000</v>
      </c>
      <c r="F94" s="9" t="e">
        <f>VLOOKUP(A94,#REF!,7,FALSE)</f>
        <v>#REF!</v>
      </c>
      <c r="G94" s="9" t="str">
        <f t="shared" si="3"/>
        <v>7.385</v>
      </c>
    </row>
    <row r="95" spans="1:7" x14ac:dyDescent="0.15">
      <c r="A95" s="17">
        <v>94</v>
      </c>
      <c r="B95" s="5" t="s">
        <v>219</v>
      </c>
      <c r="C95" s="4">
        <v>133215</v>
      </c>
      <c r="D95" s="10">
        <v>50</v>
      </c>
      <c r="E95" s="18">
        <f t="shared" si="2"/>
        <v>6660750</v>
      </c>
      <c r="F95" s="9" t="e">
        <f>VLOOKUP(A95,#REF!,7,FALSE)</f>
        <v>#REF!</v>
      </c>
      <c r="G95" s="9" t="str">
        <f t="shared" si="3"/>
        <v>133.215</v>
      </c>
    </row>
    <row r="96" spans="1:7" x14ac:dyDescent="0.15">
      <c r="A96" s="17">
        <v>95</v>
      </c>
      <c r="B96" s="5" t="s">
        <v>220</v>
      </c>
      <c r="C96" s="4">
        <v>4100</v>
      </c>
      <c r="D96" s="10">
        <v>1200</v>
      </c>
      <c r="E96" s="18">
        <f t="shared" si="2"/>
        <v>4920000</v>
      </c>
      <c r="F96" s="9" t="e">
        <f>VLOOKUP(A96,#REF!,7,FALSE)</f>
        <v>#REF!</v>
      </c>
      <c r="G96" s="9" t="str">
        <f t="shared" si="3"/>
        <v>4.100</v>
      </c>
    </row>
    <row r="97" spans="1:7" x14ac:dyDescent="0.15">
      <c r="A97" s="17">
        <v>96</v>
      </c>
      <c r="B97" s="5" t="s">
        <v>221</v>
      </c>
      <c r="C97" s="4">
        <v>12500</v>
      </c>
      <c r="D97" s="10">
        <v>50</v>
      </c>
      <c r="E97" s="18">
        <f t="shared" si="2"/>
        <v>625000</v>
      </c>
      <c r="F97" s="9" t="e">
        <f>VLOOKUP(A97,#REF!,7,FALSE)</f>
        <v>#REF!</v>
      </c>
      <c r="G97" s="9" t="str">
        <f t="shared" si="3"/>
        <v>12.500</v>
      </c>
    </row>
    <row r="98" spans="1:7" x14ac:dyDescent="0.15">
      <c r="A98" s="17">
        <v>97</v>
      </c>
      <c r="B98" s="5" t="s">
        <v>222</v>
      </c>
      <c r="C98" s="4">
        <v>1399</v>
      </c>
      <c r="D98" s="10">
        <v>50</v>
      </c>
      <c r="E98" s="18">
        <f t="shared" si="2"/>
        <v>69950</v>
      </c>
      <c r="F98" s="9" t="e">
        <f>VLOOKUP(A98,#REF!,7,FALSE)</f>
        <v>#REF!</v>
      </c>
      <c r="G98" s="9" t="str">
        <f t="shared" si="3"/>
        <v>1.399</v>
      </c>
    </row>
    <row r="99" spans="1:7" x14ac:dyDescent="0.15">
      <c r="A99" s="17">
        <v>98</v>
      </c>
      <c r="B99" s="5" t="s">
        <v>223</v>
      </c>
      <c r="C99" s="4">
        <v>1293</v>
      </c>
      <c r="D99" s="10">
        <v>350</v>
      </c>
      <c r="E99" s="18">
        <f t="shared" si="2"/>
        <v>452550</v>
      </c>
      <c r="F99" s="9" t="e">
        <f>VLOOKUP(A99,#REF!,7,FALSE)</f>
        <v>#REF!</v>
      </c>
      <c r="G99" s="9" t="str">
        <f t="shared" si="3"/>
        <v>1.293</v>
      </c>
    </row>
    <row r="100" spans="1:7" x14ac:dyDescent="0.15">
      <c r="A100" s="17">
        <v>99</v>
      </c>
      <c r="B100" s="5" t="s">
        <v>224</v>
      </c>
      <c r="C100" s="4">
        <v>24791</v>
      </c>
      <c r="D100" s="10">
        <v>20</v>
      </c>
      <c r="E100" s="18">
        <f t="shared" si="2"/>
        <v>495820</v>
      </c>
      <c r="F100" s="9" t="e">
        <f>VLOOKUP(A100,#REF!,7,FALSE)</f>
        <v>#REF!</v>
      </c>
      <c r="G100" s="9" t="str">
        <f t="shared" si="3"/>
        <v>24.791</v>
      </c>
    </row>
    <row r="101" spans="1:7" x14ac:dyDescent="0.15">
      <c r="A101" s="17">
        <v>100</v>
      </c>
      <c r="B101" s="5" t="s">
        <v>225</v>
      </c>
      <c r="C101" s="4">
        <v>1219</v>
      </c>
      <c r="D101" s="10">
        <v>1800</v>
      </c>
      <c r="E101" s="18">
        <f t="shared" si="2"/>
        <v>2194200</v>
      </c>
      <c r="F101" s="9" t="e">
        <f>VLOOKUP(A101,#REF!,7,FALSE)</f>
        <v>#REF!</v>
      </c>
      <c r="G101" s="9" t="str">
        <f t="shared" si="3"/>
        <v>1.219</v>
      </c>
    </row>
    <row r="102" spans="1:7" x14ac:dyDescent="0.15">
      <c r="A102" s="17">
        <v>101</v>
      </c>
      <c r="B102" s="5" t="s">
        <v>226</v>
      </c>
      <c r="C102" s="4">
        <v>52337</v>
      </c>
      <c r="D102" s="10">
        <v>10</v>
      </c>
      <c r="E102" s="18">
        <f t="shared" si="2"/>
        <v>523370</v>
      </c>
      <c r="F102" s="9" t="e">
        <f>VLOOKUP(A102,#REF!,7,FALSE)</f>
        <v>#REF!</v>
      </c>
      <c r="G102" s="9" t="str">
        <f t="shared" si="3"/>
        <v>52.337</v>
      </c>
    </row>
    <row r="103" spans="1:7" ht="21" x14ac:dyDescent="0.15">
      <c r="A103" s="17">
        <v>102</v>
      </c>
      <c r="B103" s="5" t="s">
        <v>227</v>
      </c>
      <c r="C103" s="4">
        <v>14669</v>
      </c>
      <c r="D103" s="10">
        <v>700</v>
      </c>
      <c r="E103" s="18">
        <f t="shared" si="2"/>
        <v>10268300</v>
      </c>
      <c r="F103" s="9" t="e">
        <f>VLOOKUP(A103,#REF!,7,FALSE)</f>
        <v>#REF!</v>
      </c>
      <c r="G103" s="9" t="str">
        <f t="shared" si="3"/>
        <v>14.669</v>
      </c>
    </row>
    <row r="104" spans="1:7" ht="21" x14ac:dyDescent="0.15">
      <c r="A104" s="17">
        <v>103</v>
      </c>
      <c r="B104" s="5" t="s">
        <v>228</v>
      </c>
      <c r="C104" s="4">
        <v>20710</v>
      </c>
      <c r="D104" s="10">
        <v>200</v>
      </c>
      <c r="E104" s="18">
        <f t="shared" si="2"/>
        <v>4142000</v>
      </c>
      <c r="F104" s="9" t="e">
        <f>VLOOKUP(A104,#REF!,7,FALSE)</f>
        <v>#REF!</v>
      </c>
      <c r="G104" s="9" t="str">
        <f t="shared" si="3"/>
        <v>20.710</v>
      </c>
    </row>
    <row r="105" spans="1:7" x14ac:dyDescent="0.15">
      <c r="A105" s="17">
        <v>104</v>
      </c>
      <c r="B105" s="5" t="s">
        <v>229</v>
      </c>
      <c r="C105" s="4">
        <v>18520</v>
      </c>
      <c r="D105" s="10">
        <v>150</v>
      </c>
      <c r="E105" s="18">
        <f t="shared" si="2"/>
        <v>2778000</v>
      </c>
      <c r="F105" s="9" t="e">
        <f>VLOOKUP(A105,#REF!,7,FALSE)</f>
        <v>#REF!</v>
      </c>
      <c r="G105" s="9" t="str">
        <f t="shared" si="3"/>
        <v>18.520</v>
      </c>
    </row>
    <row r="106" spans="1:7" x14ac:dyDescent="0.15">
      <c r="A106" s="17">
        <v>105</v>
      </c>
      <c r="B106" s="5" t="s">
        <v>230</v>
      </c>
      <c r="C106" s="4">
        <v>6364</v>
      </c>
      <c r="D106" s="10">
        <v>20</v>
      </c>
      <c r="E106" s="18">
        <f t="shared" si="2"/>
        <v>127280</v>
      </c>
      <c r="F106" s="9" t="e">
        <f>VLOOKUP(A106,#REF!,7,FALSE)</f>
        <v>#REF!</v>
      </c>
      <c r="G106" s="9" t="str">
        <f t="shared" si="3"/>
        <v>6.364</v>
      </c>
    </row>
    <row r="107" spans="1:7" x14ac:dyDescent="0.15">
      <c r="A107" s="17">
        <v>106</v>
      </c>
      <c r="B107" s="5" t="s">
        <v>231</v>
      </c>
      <c r="C107" s="4">
        <v>1250</v>
      </c>
      <c r="D107" s="10">
        <v>1500</v>
      </c>
      <c r="E107" s="18">
        <f t="shared" si="2"/>
        <v>1875000</v>
      </c>
      <c r="F107" s="9" t="e">
        <f>VLOOKUP(A107,#REF!,7,FALSE)</f>
        <v>#REF!</v>
      </c>
      <c r="G107" s="9" t="str">
        <f t="shared" si="3"/>
        <v>1.250</v>
      </c>
    </row>
    <row r="108" spans="1:7" x14ac:dyDescent="0.15">
      <c r="A108" s="17">
        <v>107</v>
      </c>
      <c r="B108" s="5" t="s">
        <v>232</v>
      </c>
      <c r="C108" s="4">
        <v>20750</v>
      </c>
      <c r="D108" s="10">
        <v>10</v>
      </c>
      <c r="E108" s="18">
        <f t="shared" si="2"/>
        <v>207500</v>
      </c>
      <c r="F108" s="9" t="e">
        <f>VLOOKUP(A108,#REF!,7,FALSE)</f>
        <v>#REF!</v>
      </c>
      <c r="G108" s="9" t="str">
        <f t="shared" si="3"/>
        <v>20.750</v>
      </c>
    </row>
    <row r="109" spans="1:7" x14ac:dyDescent="0.15">
      <c r="A109" s="17">
        <v>108</v>
      </c>
      <c r="B109" s="5" t="s">
        <v>233</v>
      </c>
      <c r="C109" s="4">
        <v>6250</v>
      </c>
      <c r="D109" s="10">
        <v>20</v>
      </c>
      <c r="E109" s="18">
        <f t="shared" si="2"/>
        <v>125000</v>
      </c>
      <c r="F109" s="9" t="e">
        <f>VLOOKUP(A109,#REF!,7,FALSE)</f>
        <v>#REF!</v>
      </c>
      <c r="G109" s="9" t="str">
        <f t="shared" si="3"/>
        <v>6.250</v>
      </c>
    </row>
    <row r="110" spans="1:7" x14ac:dyDescent="0.15">
      <c r="A110" s="17">
        <v>109</v>
      </c>
      <c r="B110" s="5" t="s">
        <v>234</v>
      </c>
      <c r="C110" s="4">
        <v>17400</v>
      </c>
      <c r="D110" s="10">
        <v>20</v>
      </c>
      <c r="E110" s="18">
        <f t="shared" si="2"/>
        <v>348000</v>
      </c>
      <c r="F110" s="9" t="e">
        <f>VLOOKUP(A110,#REF!,7,FALSE)</f>
        <v>#REF!</v>
      </c>
      <c r="G110" s="9" t="str">
        <f t="shared" si="3"/>
        <v>17.400</v>
      </c>
    </row>
    <row r="111" spans="1:7" x14ac:dyDescent="0.15">
      <c r="A111" s="17">
        <v>110</v>
      </c>
      <c r="B111" s="5" t="s">
        <v>235</v>
      </c>
      <c r="C111" s="4">
        <v>677</v>
      </c>
      <c r="D111" s="10">
        <v>30</v>
      </c>
      <c r="E111" s="18">
        <f t="shared" si="2"/>
        <v>20310</v>
      </c>
      <c r="F111" s="9" t="e">
        <f>VLOOKUP(A111,#REF!,7,FALSE)</f>
        <v>#REF!</v>
      </c>
      <c r="G111" s="9" t="str">
        <f t="shared" si="3"/>
        <v>677</v>
      </c>
    </row>
    <row r="112" spans="1:7" x14ac:dyDescent="0.15">
      <c r="A112" s="17">
        <v>111</v>
      </c>
      <c r="B112" s="5" t="s">
        <v>236</v>
      </c>
      <c r="C112" s="4">
        <v>11453</v>
      </c>
      <c r="D112" s="10">
        <v>200</v>
      </c>
      <c r="E112" s="18">
        <f t="shared" si="2"/>
        <v>2290600</v>
      </c>
      <c r="F112" s="9" t="e">
        <f>VLOOKUP(A112,#REF!,7,FALSE)</f>
        <v>#REF!</v>
      </c>
      <c r="G112" s="9" t="str">
        <f t="shared" si="3"/>
        <v>11.453</v>
      </c>
    </row>
    <row r="113" spans="1:7" x14ac:dyDescent="0.15">
      <c r="A113" s="17">
        <v>112</v>
      </c>
      <c r="B113" s="5" t="s">
        <v>237</v>
      </c>
      <c r="C113" s="4">
        <v>900.4</v>
      </c>
      <c r="D113" s="10">
        <v>400</v>
      </c>
      <c r="E113" s="18">
        <f t="shared" si="2"/>
        <v>360160</v>
      </c>
      <c r="F113" s="9" t="e">
        <f>VLOOKUP(A113,#REF!,7,FALSE)</f>
        <v>#REF!</v>
      </c>
      <c r="G113" s="9" t="str">
        <f t="shared" si="3"/>
        <v>900</v>
      </c>
    </row>
    <row r="114" spans="1:7" x14ac:dyDescent="0.15">
      <c r="A114" s="17">
        <v>113</v>
      </c>
      <c r="B114" s="5" t="s">
        <v>238</v>
      </c>
      <c r="C114" s="4">
        <v>17930</v>
      </c>
      <c r="D114" s="10">
        <v>30</v>
      </c>
      <c r="E114" s="18">
        <f t="shared" si="2"/>
        <v>537900</v>
      </c>
      <c r="F114" s="9" t="e">
        <f>VLOOKUP(A114,#REF!,7,FALSE)</f>
        <v>#REF!</v>
      </c>
      <c r="G114" s="9" t="str">
        <f t="shared" si="3"/>
        <v>17.930</v>
      </c>
    </row>
    <row r="115" spans="1:7" x14ac:dyDescent="0.15">
      <c r="A115" s="17">
        <v>114</v>
      </c>
      <c r="B115" s="5" t="s">
        <v>239</v>
      </c>
      <c r="C115" s="4">
        <v>15625</v>
      </c>
      <c r="D115" s="10">
        <v>1500</v>
      </c>
      <c r="E115" s="18">
        <f t="shared" si="2"/>
        <v>23437500</v>
      </c>
      <c r="F115" s="9" t="e">
        <f>VLOOKUP(A115,#REF!,7,FALSE)</f>
        <v>#REF!</v>
      </c>
      <c r="G115" s="9" t="str">
        <f t="shared" si="3"/>
        <v>15.625</v>
      </c>
    </row>
    <row r="116" spans="1:7" x14ac:dyDescent="0.15">
      <c r="A116" s="17">
        <v>115</v>
      </c>
      <c r="B116" s="5" t="s">
        <v>240</v>
      </c>
      <c r="C116" s="4">
        <v>4396</v>
      </c>
      <c r="D116" s="10">
        <v>30</v>
      </c>
      <c r="E116" s="18">
        <f t="shared" si="2"/>
        <v>131880</v>
      </c>
      <c r="F116" s="9" t="e">
        <f>VLOOKUP(A116,#REF!,7,FALSE)</f>
        <v>#REF!</v>
      </c>
      <c r="G116" s="9" t="str">
        <f t="shared" si="3"/>
        <v>4.396</v>
      </c>
    </row>
    <row r="117" spans="1:7" x14ac:dyDescent="0.15">
      <c r="A117" s="17">
        <v>116</v>
      </c>
      <c r="B117" s="5" t="s">
        <v>241</v>
      </c>
      <c r="C117" s="4">
        <v>7200</v>
      </c>
      <c r="D117" s="10">
        <v>30</v>
      </c>
      <c r="E117" s="18">
        <f t="shared" si="2"/>
        <v>216000</v>
      </c>
      <c r="F117" s="9" t="e">
        <f>VLOOKUP(A117,#REF!,7,FALSE)</f>
        <v>#REF!</v>
      </c>
      <c r="G117" s="9" t="str">
        <f t="shared" si="3"/>
        <v>7.200</v>
      </c>
    </row>
    <row r="118" spans="1:7" x14ac:dyDescent="0.15">
      <c r="A118" s="17">
        <v>117</v>
      </c>
      <c r="B118" s="5" t="s">
        <v>242</v>
      </c>
      <c r="C118" s="4">
        <v>692</v>
      </c>
      <c r="D118" s="10">
        <v>500</v>
      </c>
      <c r="E118" s="18">
        <f t="shared" si="2"/>
        <v>346000</v>
      </c>
      <c r="F118" s="9" t="e">
        <f>VLOOKUP(A118,#REF!,7,FALSE)</f>
        <v>#REF!</v>
      </c>
      <c r="G118" s="9" t="str">
        <f t="shared" si="3"/>
        <v>692</v>
      </c>
    </row>
    <row r="119" spans="1:7" x14ac:dyDescent="0.15">
      <c r="A119" s="17">
        <v>118</v>
      </c>
      <c r="B119" s="5" t="s">
        <v>243</v>
      </c>
      <c r="C119" s="4">
        <v>2210</v>
      </c>
      <c r="D119" s="10">
        <v>200</v>
      </c>
      <c r="E119" s="18">
        <f t="shared" si="2"/>
        <v>442000</v>
      </c>
      <c r="F119" s="9" t="e">
        <f>VLOOKUP(A119,#REF!,7,FALSE)</f>
        <v>#REF!</v>
      </c>
      <c r="G119" s="9" t="str">
        <f t="shared" si="3"/>
        <v>2.210</v>
      </c>
    </row>
    <row r="120" spans="1:7" x14ac:dyDescent="0.15">
      <c r="A120" s="17">
        <v>119</v>
      </c>
      <c r="B120" s="5" t="s">
        <v>244</v>
      </c>
      <c r="C120" s="4">
        <v>8071</v>
      </c>
      <c r="D120" s="10">
        <v>40</v>
      </c>
      <c r="E120" s="18">
        <f t="shared" si="2"/>
        <v>322840</v>
      </c>
      <c r="F120" s="9" t="e">
        <f>VLOOKUP(A120,#REF!,7,FALSE)</f>
        <v>#REF!</v>
      </c>
      <c r="G120" s="9" t="str">
        <f t="shared" si="3"/>
        <v>8.071</v>
      </c>
    </row>
    <row r="121" spans="1:7" x14ac:dyDescent="0.15">
      <c r="A121" s="17">
        <v>120</v>
      </c>
      <c r="B121" s="5" t="s">
        <v>245</v>
      </c>
      <c r="C121" s="4">
        <v>1900</v>
      </c>
      <c r="D121" s="10">
        <v>4500</v>
      </c>
      <c r="E121" s="18">
        <f t="shared" si="2"/>
        <v>8550000</v>
      </c>
      <c r="F121" s="9" t="e">
        <f>VLOOKUP(A121,#REF!,7,FALSE)</f>
        <v>#REF!</v>
      </c>
      <c r="G121" s="9" t="str">
        <f t="shared" si="3"/>
        <v>1.900</v>
      </c>
    </row>
    <row r="122" spans="1:7" x14ac:dyDescent="0.15">
      <c r="A122" s="17">
        <v>121</v>
      </c>
      <c r="B122" s="5" t="s">
        <v>246</v>
      </c>
      <c r="C122" s="4">
        <v>17783</v>
      </c>
      <c r="D122" s="10">
        <v>200</v>
      </c>
      <c r="E122" s="18">
        <f t="shared" si="2"/>
        <v>3556600</v>
      </c>
      <c r="F122" s="9" t="e">
        <f>VLOOKUP(A122,#REF!,7,FALSE)</f>
        <v>#REF!</v>
      </c>
      <c r="G122" s="9" t="str">
        <f t="shared" si="3"/>
        <v>17.783</v>
      </c>
    </row>
    <row r="123" spans="1:7" x14ac:dyDescent="0.15">
      <c r="A123" s="17">
        <v>122</v>
      </c>
      <c r="B123" s="5" t="s">
        <v>247</v>
      </c>
      <c r="C123" s="4">
        <v>3001650</v>
      </c>
      <c r="D123" s="10">
        <v>5</v>
      </c>
      <c r="E123" s="18">
        <f t="shared" si="2"/>
        <v>15008250</v>
      </c>
      <c r="F123" s="9" t="e">
        <f>VLOOKUP(A123,#REF!,7,FALSE)</f>
        <v>#REF!</v>
      </c>
      <c r="G123" s="9" t="str">
        <f t="shared" si="3"/>
        <v>3.001.650</v>
      </c>
    </row>
    <row r="124" spans="1:7" x14ac:dyDescent="0.15">
      <c r="A124" s="17">
        <v>123</v>
      </c>
      <c r="B124" s="5" t="s">
        <v>248</v>
      </c>
      <c r="C124" s="4">
        <v>87666</v>
      </c>
      <c r="D124" s="10">
        <v>30</v>
      </c>
      <c r="E124" s="18">
        <f t="shared" si="2"/>
        <v>2629980</v>
      </c>
      <c r="F124" s="9" t="e">
        <f>VLOOKUP(A124,#REF!,7,FALSE)</f>
        <v>#REF!</v>
      </c>
      <c r="G124" s="9" t="str">
        <f t="shared" si="3"/>
        <v>87.666</v>
      </c>
    </row>
    <row r="125" spans="1:7" x14ac:dyDescent="0.15">
      <c r="A125" s="17">
        <v>124</v>
      </c>
      <c r="B125" s="5" t="s">
        <v>249</v>
      </c>
      <c r="C125" s="4">
        <v>47</v>
      </c>
      <c r="D125" s="10">
        <v>550</v>
      </c>
      <c r="E125" s="18">
        <f t="shared" si="2"/>
        <v>25850</v>
      </c>
      <c r="F125" s="9" t="e">
        <f>VLOOKUP(A125,#REF!,7,FALSE)</f>
        <v>#REF!</v>
      </c>
      <c r="G125" s="9" t="str">
        <f t="shared" si="3"/>
        <v>47</v>
      </c>
    </row>
    <row r="126" spans="1:7" x14ac:dyDescent="0.15">
      <c r="A126" s="17">
        <v>125</v>
      </c>
      <c r="B126" s="5" t="s">
        <v>250</v>
      </c>
      <c r="C126" s="4">
        <v>11250</v>
      </c>
      <c r="D126" s="10">
        <v>350</v>
      </c>
      <c r="E126" s="18">
        <f t="shared" si="2"/>
        <v>3937500</v>
      </c>
      <c r="F126" s="9" t="e">
        <f>VLOOKUP(A126,#REF!,7,FALSE)</f>
        <v>#REF!</v>
      </c>
      <c r="G126" s="9" t="str">
        <f t="shared" si="3"/>
        <v>11.250</v>
      </c>
    </row>
    <row r="127" spans="1:7" x14ac:dyDescent="0.15">
      <c r="A127" s="17">
        <v>126</v>
      </c>
      <c r="B127" s="5" t="s">
        <v>251</v>
      </c>
      <c r="C127" s="4">
        <v>292342</v>
      </c>
      <c r="D127" s="10">
        <v>20</v>
      </c>
      <c r="E127" s="18">
        <f t="shared" si="2"/>
        <v>5846840</v>
      </c>
      <c r="F127" s="9" t="e">
        <f>VLOOKUP(A127,#REF!,7,FALSE)</f>
        <v>#REF!</v>
      </c>
      <c r="G127" s="9" t="str">
        <f t="shared" si="3"/>
        <v>292.342</v>
      </c>
    </row>
    <row r="128" spans="1:7" x14ac:dyDescent="0.15">
      <c r="A128" s="17">
        <v>127</v>
      </c>
      <c r="B128" s="5" t="s">
        <v>252</v>
      </c>
      <c r="C128" s="4">
        <v>2600</v>
      </c>
      <c r="D128" s="10">
        <v>10000</v>
      </c>
      <c r="E128" s="18">
        <f t="shared" si="2"/>
        <v>26000000</v>
      </c>
      <c r="F128" s="9" t="e">
        <f>VLOOKUP(A128,#REF!,7,FALSE)</f>
        <v>#REF!</v>
      </c>
      <c r="G128" s="9" t="str">
        <f t="shared" si="3"/>
        <v>2.600</v>
      </c>
    </row>
    <row r="129" spans="1:7" x14ac:dyDescent="0.15">
      <c r="A129" s="17">
        <v>128</v>
      </c>
      <c r="B129" s="5" t="s">
        <v>253</v>
      </c>
      <c r="C129" s="4">
        <v>265.64999999999998</v>
      </c>
      <c r="D129" s="10">
        <v>800</v>
      </c>
      <c r="E129" s="18">
        <f t="shared" si="2"/>
        <v>212519.99999999997</v>
      </c>
      <c r="F129" s="9" t="e">
        <f>VLOOKUP(A129,#REF!,7,FALSE)</f>
        <v>#REF!</v>
      </c>
      <c r="G129" s="9" t="str">
        <f t="shared" si="3"/>
        <v>266</v>
      </c>
    </row>
    <row r="130" spans="1:7" x14ac:dyDescent="0.15">
      <c r="A130" s="17">
        <v>129</v>
      </c>
      <c r="B130" s="5" t="s">
        <v>254</v>
      </c>
      <c r="C130" s="4">
        <v>1300</v>
      </c>
      <c r="D130" s="10">
        <v>500</v>
      </c>
      <c r="E130" s="18">
        <f t="shared" si="2"/>
        <v>650000</v>
      </c>
      <c r="F130" s="9" t="e">
        <f>VLOOKUP(A130,#REF!,7,FALSE)</f>
        <v>#REF!</v>
      </c>
      <c r="G130" s="9" t="str">
        <f t="shared" si="3"/>
        <v>1.300</v>
      </c>
    </row>
    <row r="131" spans="1:7" x14ac:dyDescent="0.15">
      <c r="A131" s="17">
        <v>130</v>
      </c>
      <c r="B131" s="5" t="s">
        <v>255</v>
      </c>
      <c r="C131" s="4">
        <v>1635000</v>
      </c>
      <c r="D131" s="10">
        <v>5</v>
      </c>
      <c r="E131" s="18">
        <f t="shared" ref="E131:E140" si="4">+D131*C131</f>
        <v>8175000</v>
      </c>
      <c r="F131" s="9" t="e">
        <f>VLOOKUP(A131,#REF!,7,FALSE)</f>
        <v>#REF!</v>
      </c>
      <c r="G131" s="9" t="str">
        <f t="shared" ref="G131:G140" si="5">FIXED(C131,0)</f>
        <v>1.635.000</v>
      </c>
    </row>
    <row r="132" spans="1:7" x14ac:dyDescent="0.15">
      <c r="A132" s="17">
        <v>131</v>
      </c>
      <c r="B132" s="5" t="s">
        <v>256</v>
      </c>
      <c r="C132" s="4">
        <v>98000</v>
      </c>
      <c r="D132" s="10">
        <v>60</v>
      </c>
      <c r="E132" s="18">
        <f t="shared" si="4"/>
        <v>5880000</v>
      </c>
      <c r="F132" s="9" t="e">
        <f>VLOOKUP(A132,#REF!,7,FALSE)</f>
        <v>#REF!</v>
      </c>
      <c r="G132" s="9" t="str">
        <f t="shared" si="5"/>
        <v>98.000</v>
      </c>
    </row>
    <row r="133" spans="1:7" x14ac:dyDescent="0.15">
      <c r="A133" s="17">
        <v>132</v>
      </c>
      <c r="B133" s="5" t="s">
        <v>257</v>
      </c>
      <c r="C133" s="4">
        <v>300</v>
      </c>
      <c r="D133" s="10">
        <v>60</v>
      </c>
      <c r="E133" s="18">
        <f t="shared" si="4"/>
        <v>18000</v>
      </c>
      <c r="F133" s="9" t="e">
        <f>VLOOKUP(A133,#REF!,7,FALSE)</f>
        <v>#REF!</v>
      </c>
      <c r="G133" s="9" t="str">
        <f t="shared" si="5"/>
        <v>300</v>
      </c>
    </row>
    <row r="134" spans="1:7" x14ac:dyDescent="0.15">
      <c r="A134" s="17">
        <v>133</v>
      </c>
      <c r="B134" s="5" t="s">
        <v>258</v>
      </c>
      <c r="C134" s="4">
        <v>578</v>
      </c>
      <c r="D134" s="10">
        <v>150</v>
      </c>
      <c r="E134" s="18">
        <f t="shared" si="4"/>
        <v>86700</v>
      </c>
      <c r="F134" s="9" t="e">
        <f>VLOOKUP(A134,#REF!,7,FALSE)</f>
        <v>#REF!</v>
      </c>
      <c r="G134" s="9" t="str">
        <f t="shared" si="5"/>
        <v>578</v>
      </c>
    </row>
    <row r="135" spans="1:7" x14ac:dyDescent="0.15">
      <c r="A135" s="17">
        <v>134</v>
      </c>
      <c r="B135" s="5" t="s">
        <v>259</v>
      </c>
      <c r="C135" s="4">
        <v>1826</v>
      </c>
      <c r="D135" s="10">
        <v>20</v>
      </c>
      <c r="E135" s="18">
        <f t="shared" si="4"/>
        <v>36520</v>
      </c>
      <c r="F135" s="9" t="e">
        <f>VLOOKUP(A135,#REF!,7,FALSE)</f>
        <v>#REF!</v>
      </c>
      <c r="G135" s="9" t="str">
        <f t="shared" si="5"/>
        <v>1.826</v>
      </c>
    </row>
    <row r="136" spans="1:7" x14ac:dyDescent="0.15">
      <c r="A136" s="17">
        <v>135</v>
      </c>
      <c r="B136" s="5" t="s">
        <v>260</v>
      </c>
      <c r="C136" s="4">
        <v>547</v>
      </c>
      <c r="D136" s="10">
        <v>500</v>
      </c>
      <c r="E136" s="18">
        <f t="shared" si="4"/>
        <v>273500</v>
      </c>
      <c r="F136" s="9" t="e">
        <f>VLOOKUP(A136,#REF!,7,FALSE)</f>
        <v>#REF!</v>
      </c>
      <c r="G136" s="9" t="str">
        <f t="shared" si="5"/>
        <v>547</v>
      </c>
    </row>
    <row r="137" spans="1:7" x14ac:dyDescent="0.15">
      <c r="A137" s="17">
        <v>136</v>
      </c>
      <c r="B137" s="5" t="s">
        <v>261</v>
      </c>
      <c r="C137" s="4">
        <v>86</v>
      </c>
      <c r="D137" s="10">
        <v>40</v>
      </c>
      <c r="E137" s="18">
        <f t="shared" si="4"/>
        <v>3440</v>
      </c>
      <c r="F137" s="9" t="e">
        <f>VLOOKUP(A137,#REF!,7,FALSE)</f>
        <v>#REF!</v>
      </c>
      <c r="G137" s="9" t="str">
        <f t="shared" si="5"/>
        <v>86</v>
      </c>
    </row>
    <row r="138" spans="1:7" x14ac:dyDescent="0.15">
      <c r="A138" s="17">
        <v>137</v>
      </c>
      <c r="B138" s="5" t="s">
        <v>262</v>
      </c>
      <c r="C138" s="4">
        <v>25612</v>
      </c>
      <c r="D138" s="10">
        <v>50</v>
      </c>
      <c r="E138" s="18">
        <f t="shared" si="4"/>
        <v>1280600</v>
      </c>
      <c r="F138" s="9" t="e">
        <f>VLOOKUP(A138,#REF!,7,FALSE)</f>
        <v>#REF!</v>
      </c>
      <c r="G138" s="9" t="str">
        <f t="shared" si="5"/>
        <v>25.612</v>
      </c>
    </row>
    <row r="139" spans="1:7" x14ac:dyDescent="0.15">
      <c r="A139" s="17">
        <v>138</v>
      </c>
      <c r="B139" s="5" t="s">
        <v>263</v>
      </c>
      <c r="C139" s="4">
        <v>71</v>
      </c>
      <c r="D139" s="10">
        <v>30</v>
      </c>
      <c r="E139" s="18">
        <f t="shared" si="4"/>
        <v>2130</v>
      </c>
      <c r="F139" s="9" t="e">
        <f>VLOOKUP(A139,#REF!,7,FALSE)</f>
        <v>#REF!</v>
      </c>
      <c r="G139" s="9" t="str">
        <f t="shared" si="5"/>
        <v>71</v>
      </c>
    </row>
    <row r="140" spans="1:7" x14ac:dyDescent="0.15">
      <c r="A140" s="17">
        <v>139</v>
      </c>
      <c r="B140" s="5" t="s">
        <v>264</v>
      </c>
      <c r="C140" s="4">
        <v>15000</v>
      </c>
      <c r="D140" s="10">
        <v>4</v>
      </c>
      <c r="E140" s="18">
        <f t="shared" si="4"/>
        <v>60000</v>
      </c>
      <c r="F140" s="9" t="e">
        <f>VLOOKUP(A140,#REF!,7,FALSE)</f>
        <v>#REF!</v>
      </c>
      <c r="G140" s="9" t="str">
        <f t="shared" si="5"/>
        <v>15.000</v>
      </c>
    </row>
    <row r="141" spans="1:7" x14ac:dyDescent="0.15">
      <c r="A141" s="17"/>
      <c r="B141" s="17" t="s">
        <v>301</v>
      </c>
      <c r="C141" s="20">
        <f t="shared" ref="C141:E141" si="6">SUM(C2:C140)</f>
        <v>9193880.1799999997</v>
      </c>
      <c r="D141" s="20">
        <f t="shared" si="6"/>
        <v>93304</v>
      </c>
      <c r="E141" s="20">
        <f t="shared" si="6"/>
        <v>426052923</v>
      </c>
      <c r="F141" s="9" t="e">
        <f>VLOOKUP(A141,#REF!,7,FALSE)</f>
        <v>#REF!</v>
      </c>
      <c r="G141" s="9" t="str">
        <f>FIXED(C141,0)</f>
        <v>9.193.880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2"/>
  <sheetViews>
    <sheetView tabSelected="1" workbookViewId="0">
      <pane ySplit="2" topLeftCell="A3" activePane="bottomLeft" state="frozen"/>
      <selection pane="bottomLeft" activeCell="B15" sqref="B15"/>
    </sheetView>
  </sheetViews>
  <sheetFormatPr baseColWidth="10" defaultRowHeight="10.5" x14ac:dyDescent="0.15"/>
  <cols>
    <col min="1" max="1" width="4" style="9" bestFit="1" customWidth="1"/>
    <col min="2" max="2" width="63.5703125" style="9" customWidth="1"/>
    <col min="3" max="3" width="13.5703125" style="9" bestFit="1" customWidth="1"/>
    <col min="4" max="4" width="13.42578125" style="9" customWidth="1"/>
    <col min="5" max="5" width="15.85546875" style="9" hidden="1" customWidth="1"/>
    <col min="6" max="10" width="11.42578125" style="9"/>
    <col min="11" max="11" width="15.42578125" style="9" bestFit="1" customWidth="1"/>
    <col min="12" max="16384" width="11.42578125" style="9"/>
  </cols>
  <sheetData>
    <row r="1" spans="1:19" x14ac:dyDescent="0.15">
      <c r="F1" s="73" t="s">
        <v>580</v>
      </c>
      <c r="G1" s="74" t="s">
        <v>581</v>
      </c>
      <c r="L1" s="76" t="s">
        <v>580</v>
      </c>
      <c r="M1" s="76" t="s">
        <v>580</v>
      </c>
      <c r="N1" s="76" t="s">
        <v>580</v>
      </c>
      <c r="O1" s="75" t="s">
        <v>581</v>
      </c>
      <c r="P1" s="75" t="s">
        <v>581</v>
      </c>
      <c r="Q1" s="75" t="s">
        <v>581</v>
      </c>
      <c r="R1" s="87" t="s">
        <v>580</v>
      </c>
      <c r="S1" s="75" t="s">
        <v>581</v>
      </c>
    </row>
    <row r="2" spans="1:19" s="7" customFormat="1" ht="42" x14ac:dyDescent="0.25">
      <c r="A2" s="77" t="s">
        <v>123</v>
      </c>
      <c r="B2" s="78" t="s">
        <v>0</v>
      </c>
      <c r="C2" s="79" t="s">
        <v>122</v>
      </c>
      <c r="D2" s="80" t="s">
        <v>430</v>
      </c>
      <c r="E2" s="77" t="s">
        <v>125</v>
      </c>
      <c r="F2" s="81" t="s">
        <v>122</v>
      </c>
      <c r="G2" s="82" t="s">
        <v>122</v>
      </c>
      <c r="H2" s="7" t="s">
        <v>582</v>
      </c>
      <c r="I2" s="7" t="s">
        <v>584</v>
      </c>
      <c r="J2" s="7" t="s">
        <v>588</v>
      </c>
      <c r="K2" s="7" t="s">
        <v>583</v>
      </c>
      <c r="L2" s="83" t="s">
        <v>585</v>
      </c>
      <c r="M2" s="83" t="s">
        <v>587</v>
      </c>
      <c r="N2" s="83" t="s">
        <v>586</v>
      </c>
      <c r="O2" s="82" t="s">
        <v>585</v>
      </c>
      <c r="P2" s="82" t="s">
        <v>587</v>
      </c>
      <c r="Q2" s="82" t="s">
        <v>586</v>
      </c>
      <c r="R2" s="87" t="s">
        <v>301</v>
      </c>
      <c r="S2" s="75" t="s">
        <v>301</v>
      </c>
    </row>
    <row r="3" spans="1:19" x14ac:dyDescent="0.15">
      <c r="A3" s="17">
        <v>1</v>
      </c>
      <c r="B3" s="5" t="s">
        <v>126</v>
      </c>
      <c r="C3" s="21">
        <v>200</v>
      </c>
      <c r="D3" s="11">
        <v>2500</v>
      </c>
      <c r="E3" s="18">
        <f>+D3*C3</f>
        <v>500000</v>
      </c>
      <c r="F3" s="17">
        <f>VLOOKUP(A3,BOYACA!A:G,6,FALSE)</f>
        <v>0</v>
      </c>
      <c r="G3" s="17">
        <f>VLOOKUP(A3,FMEJIA!A:G,7,FALSE)</f>
        <v>140</v>
      </c>
      <c r="H3" s="17" t="str">
        <f>IF((F3+G3)&gt;0,"Con ofertas","Sin ofertas")</f>
        <v>Con ofertas</v>
      </c>
      <c r="I3" s="17">
        <f t="array" ref="I3">MIN(IF(F3:G3&gt;0,F3:G3))</f>
        <v>140</v>
      </c>
      <c r="J3" s="17">
        <f t="array" ref="J3">MAX(IF(F3:G3&gt;0,F3:G3))</f>
        <v>140</v>
      </c>
      <c r="K3" s="17" t="str">
        <f t="shared" ref="K3:K34" si="0">IF(I3=0,"Sin ofertas",IF((I3/SUM(F3:G3))=1,"SI","NO"))</f>
        <v>SI</v>
      </c>
      <c r="L3" s="86">
        <f t="shared" ref="L3:L34" si="1">IF(F3=0,0,(600*I3)/F3)</f>
        <v>0</v>
      </c>
      <c r="M3" s="17">
        <v>100</v>
      </c>
      <c r="N3" s="17">
        <v>200</v>
      </c>
      <c r="O3" s="86">
        <f t="shared" ref="O3:O34" si="2">IF(G3=0,0,(600*I3)/G3)</f>
        <v>600</v>
      </c>
      <c r="P3" s="17">
        <v>200</v>
      </c>
      <c r="Q3" s="17">
        <v>200</v>
      </c>
      <c r="R3" s="86">
        <f>L3+M3+N3</f>
        <v>300</v>
      </c>
      <c r="S3" s="86">
        <f>O3+P3+Q3</f>
        <v>1000</v>
      </c>
    </row>
    <row r="4" spans="1:19" x14ac:dyDescent="0.15">
      <c r="A4" s="17">
        <v>2</v>
      </c>
      <c r="B4" s="5" t="s">
        <v>127</v>
      </c>
      <c r="C4" s="21">
        <v>14</v>
      </c>
      <c r="D4" s="10">
        <v>200</v>
      </c>
      <c r="E4" s="18">
        <f t="shared" ref="E4:E67" si="3">+D4*C4</f>
        <v>2800</v>
      </c>
      <c r="F4" s="17">
        <f>VLOOKUP(A4,BOYACA!A:G,6,FALSE)</f>
        <v>0</v>
      </c>
      <c r="G4" s="17">
        <f>VLOOKUP(A4,FMEJIA!A:G,7,FALSE)</f>
        <v>0</v>
      </c>
      <c r="H4" s="17" t="str">
        <f t="shared" ref="H4:H67" si="4">IF((F4+G4)&gt;0,"Con ofertas","Sin ofertas")</f>
        <v>Sin ofertas</v>
      </c>
      <c r="I4" s="17">
        <f t="array" ref="I4">MIN(IF(F4:G4&gt;0,F4:G4))</f>
        <v>0</v>
      </c>
      <c r="J4" s="17">
        <f t="array" ref="J4">MAX(IF(F4:G4&gt;0,F4:G4))</f>
        <v>0</v>
      </c>
      <c r="K4" s="17" t="str">
        <f t="shared" si="0"/>
        <v>Sin ofertas</v>
      </c>
      <c r="L4" s="86">
        <f t="shared" si="1"/>
        <v>0</v>
      </c>
      <c r="M4" s="17">
        <v>100</v>
      </c>
      <c r="N4" s="17">
        <v>200</v>
      </c>
      <c r="O4" s="86">
        <f t="shared" si="2"/>
        <v>0</v>
      </c>
      <c r="P4" s="17">
        <v>200</v>
      </c>
      <c r="Q4" s="17">
        <v>200</v>
      </c>
      <c r="R4" s="86">
        <f t="shared" ref="R4:R67" si="5">L4+M4+N4</f>
        <v>300</v>
      </c>
      <c r="S4" s="86">
        <f t="shared" ref="S4:S67" si="6">O4+P4+Q4</f>
        <v>400</v>
      </c>
    </row>
    <row r="5" spans="1:19" x14ac:dyDescent="0.15">
      <c r="A5" s="17">
        <v>3</v>
      </c>
      <c r="B5" s="5" t="s">
        <v>128</v>
      </c>
      <c r="C5" s="21">
        <v>74</v>
      </c>
      <c r="D5" s="10">
        <v>650</v>
      </c>
      <c r="E5" s="18">
        <f t="shared" si="3"/>
        <v>48100</v>
      </c>
      <c r="F5" s="17">
        <f>VLOOKUP(A5,BOYACA!A:G,6,FALSE)</f>
        <v>0</v>
      </c>
      <c r="G5" s="17">
        <f>VLOOKUP(A5,FMEJIA!A:G,7,FALSE)</f>
        <v>74</v>
      </c>
      <c r="H5" s="17" t="str">
        <f t="shared" si="4"/>
        <v>Con ofertas</v>
      </c>
      <c r="I5" s="17">
        <f t="array" ref="I5">MIN(IF(F5:G5&gt;0,F5:G5))</f>
        <v>74</v>
      </c>
      <c r="J5" s="17">
        <f t="array" ref="J5">MAX(IF(F5:G5&gt;0,F5:G5))</f>
        <v>74</v>
      </c>
      <c r="K5" s="17" t="str">
        <f t="shared" si="0"/>
        <v>SI</v>
      </c>
      <c r="L5" s="86">
        <f t="shared" si="1"/>
        <v>0</v>
      </c>
      <c r="M5" s="17">
        <v>100</v>
      </c>
      <c r="N5" s="17">
        <v>200</v>
      </c>
      <c r="O5" s="86">
        <f t="shared" si="2"/>
        <v>600</v>
      </c>
      <c r="P5" s="17">
        <v>200</v>
      </c>
      <c r="Q5" s="17">
        <v>200</v>
      </c>
      <c r="R5" s="86">
        <f t="shared" si="5"/>
        <v>300</v>
      </c>
      <c r="S5" s="86">
        <f t="shared" si="6"/>
        <v>1000</v>
      </c>
    </row>
    <row r="6" spans="1:19" x14ac:dyDescent="0.15">
      <c r="A6" s="17">
        <v>4</v>
      </c>
      <c r="B6" s="5" t="s">
        <v>129</v>
      </c>
      <c r="C6" s="21">
        <v>32</v>
      </c>
      <c r="D6" s="10">
        <v>2200</v>
      </c>
      <c r="E6" s="18">
        <f t="shared" si="3"/>
        <v>70400</v>
      </c>
      <c r="F6" s="17">
        <f>VLOOKUP(A6,BOYACA!A:G,6,FALSE)</f>
        <v>0</v>
      </c>
      <c r="G6" s="17">
        <f>VLOOKUP(A6,FMEJIA!A:G,7,FALSE)</f>
        <v>0</v>
      </c>
      <c r="H6" s="17" t="str">
        <f t="shared" si="4"/>
        <v>Sin ofertas</v>
      </c>
      <c r="I6" s="17">
        <f t="array" ref="I6">MIN(IF(F6:G6&gt;0,F6:G6))</f>
        <v>0</v>
      </c>
      <c r="J6" s="17">
        <f t="array" ref="J6">MAX(IF(F6:G6&gt;0,F6:G6))</f>
        <v>0</v>
      </c>
      <c r="K6" s="17" t="str">
        <f t="shared" si="0"/>
        <v>Sin ofertas</v>
      </c>
      <c r="L6" s="86">
        <f t="shared" si="1"/>
        <v>0</v>
      </c>
      <c r="M6" s="17">
        <v>100</v>
      </c>
      <c r="N6" s="17">
        <v>200</v>
      </c>
      <c r="O6" s="86">
        <f t="shared" si="2"/>
        <v>0</v>
      </c>
      <c r="P6" s="17">
        <v>200</v>
      </c>
      <c r="Q6" s="17">
        <v>200</v>
      </c>
      <c r="R6" s="86">
        <f t="shared" si="5"/>
        <v>300</v>
      </c>
      <c r="S6" s="86">
        <f t="shared" si="6"/>
        <v>400</v>
      </c>
    </row>
    <row r="7" spans="1:19" x14ac:dyDescent="0.15">
      <c r="A7" s="17">
        <v>5</v>
      </c>
      <c r="B7" s="5" t="s">
        <v>130</v>
      </c>
      <c r="C7" s="22">
        <v>1963</v>
      </c>
      <c r="D7" s="10">
        <v>2</v>
      </c>
      <c r="E7" s="18">
        <f t="shared" si="3"/>
        <v>3926</v>
      </c>
      <c r="F7" s="17">
        <f>VLOOKUP(A7,BOYACA!A:G,6,FALSE)</f>
        <v>0</v>
      </c>
      <c r="G7" s="17">
        <f>VLOOKUP(A7,FMEJIA!A:G,7,FALSE)</f>
        <v>0</v>
      </c>
      <c r="H7" s="17" t="str">
        <f t="shared" si="4"/>
        <v>Sin ofertas</v>
      </c>
      <c r="I7" s="17">
        <f t="array" ref="I7">MIN(IF(F7:G7&gt;0,F7:G7))</f>
        <v>0</v>
      </c>
      <c r="J7" s="17">
        <f t="array" ref="J7">MAX(IF(F7:G7&gt;0,F7:G7))</f>
        <v>0</v>
      </c>
      <c r="K7" s="17" t="str">
        <f t="shared" si="0"/>
        <v>Sin ofertas</v>
      </c>
      <c r="L7" s="86">
        <f t="shared" si="1"/>
        <v>0</v>
      </c>
      <c r="M7" s="17">
        <v>100</v>
      </c>
      <c r="N7" s="17">
        <v>200</v>
      </c>
      <c r="O7" s="86">
        <f t="shared" si="2"/>
        <v>0</v>
      </c>
      <c r="P7" s="17">
        <v>200</v>
      </c>
      <c r="Q7" s="17">
        <v>200</v>
      </c>
      <c r="R7" s="86">
        <f t="shared" si="5"/>
        <v>300</v>
      </c>
      <c r="S7" s="86">
        <f t="shared" si="6"/>
        <v>400</v>
      </c>
    </row>
    <row r="8" spans="1:19" x14ac:dyDescent="0.15">
      <c r="A8" s="17">
        <v>6</v>
      </c>
      <c r="B8" s="5" t="s">
        <v>131</v>
      </c>
      <c r="C8" s="21">
        <v>502</v>
      </c>
      <c r="D8" s="10">
        <v>100</v>
      </c>
      <c r="E8" s="18">
        <f t="shared" si="3"/>
        <v>50200</v>
      </c>
      <c r="F8" s="17">
        <f>VLOOKUP(A8,BOYACA!A:G,6,FALSE)</f>
        <v>0</v>
      </c>
      <c r="G8" s="17">
        <f>VLOOKUP(A8,FMEJIA!A:G,7,FALSE)</f>
        <v>0</v>
      </c>
      <c r="H8" s="17" t="str">
        <f t="shared" si="4"/>
        <v>Sin ofertas</v>
      </c>
      <c r="I8" s="17">
        <f t="array" ref="I8">MIN(IF(F8:G8&gt;0,F8:G8))</f>
        <v>0</v>
      </c>
      <c r="J8" s="17">
        <f t="array" ref="J8">MAX(IF(F8:G8&gt;0,F8:G8))</f>
        <v>0</v>
      </c>
      <c r="K8" s="17" t="str">
        <f t="shared" si="0"/>
        <v>Sin ofertas</v>
      </c>
      <c r="L8" s="86">
        <f t="shared" si="1"/>
        <v>0</v>
      </c>
      <c r="M8" s="17">
        <v>100</v>
      </c>
      <c r="N8" s="17">
        <v>200</v>
      </c>
      <c r="O8" s="86">
        <f t="shared" si="2"/>
        <v>0</v>
      </c>
      <c r="P8" s="17">
        <v>200</v>
      </c>
      <c r="Q8" s="17">
        <v>200</v>
      </c>
      <c r="R8" s="86">
        <f t="shared" si="5"/>
        <v>300</v>
      </c>
      <c r="S8" s="86">
        <f t="shared" si="6"/>
        <v>400</v>
      </c>
    </row>
    <row r="9" spans="1:19" x14ac:dyDescent="0.15">
      <c r="A9" s="17">
        <v>7</v>
      </c>
      <c r="B9" s="5" t="s">
        <v>132</v>
      </c>
      <c r="C9" s="21">
        <v>525</v>
      </c>
      <c r="D9" s="10">
        <v>700</v>
      </c>
      <c r="E9" s="18">
        <f t="shared" si="3"/>
        <v>367500</v>
      </c>
      <c r="F9" s="17">
        <f>VLOOKUP(A9,BOYACA!A:G,6,FALSE)</f>
        <v>0</v>
      </c>
      <c r="G9" s="17">
        <f>VLOOKUP(A9,FMEJIA!A:G,7,FALSE)</f>
        <v>525</v>
      </c>
      <c r="H9" s="17" t="str">
        <f t="shared" si="4"/>
        <v>Con ofertas</v>
      </c>
      <c r="I9" s="17">
        <f t="array" ref="I9">MIN(IF(F9:G9&gt;0,F9:G9))</f>
        <v>525</v>
      </c>
      <c r="J9" s="17">
        <f t="array" ref="J9">MAX(IF(F9:G9&gt;0,F9:G9))</f>
        <v>525</v>
      </c>
      <c r="K9" s="17" t="str">
        <f t="shared" si="0"/>
        <v>SI</v>
      </c>
      <c r="L9" s="86">
        <f t="shared" si="1"/>
        <v>0</v>
      </c>
      <c r="M9" s="17">
        <v>100</v>
      </c>
      <c r="N9" s="17">
        <v>200</v>
      </c>
      <c r="O9" s="86">
        <f t="shared" si="2"/>
        <v>600</v>
      </c>
      <c r="P9" s="17">
        <v>200</v>
      </c>
      <c r="Q9" s="17">
        <v>200</v>
      </c>
      <c r="R9" s="86">
        <f t="shared" si="5"/>
        <v>300</v>
      </c>
      <c r="S9" s="86">
        <f t="shared" si="6"/>
        <v>1000</v>
      </c>
    </row>
    <row r="10" spans="1:19" x14ac:dyDescent="0.15">
      <c r="A10" s="17">
        <v>8</v>
      </c>
      <c r="B10" s="5" t="s">
        <v>133</v>
      </c>
      <c r="C10" s="22">
        <v>8025</v>
      </c>
      <c r="D10" s="10">
        <v>50</v>
      </c>
      <c r="E10" s="18">
        <f t="shared" si="3"/>
        <v>401250</v>
      </c>
      <c r="F10" s="17">
        <f>VLOOKUP(A10,BOYACA!A:G,6,FALSE)</f>
        <v>0</v>
      </c>
      <c r="G10" s="17">
        <f>VLOOKUP(A10,FMEJIA!A:G,7,FALSE)</f>
        <v>8007</v>
      </c>
      <c r="H10" s="17" t="str">
        <f t="shared" si="4"/>
        <v>Con ofertas</v>
      </c>
      <c r="I10" s="17">
        <f t="array" ref="I10">MIN(IF(F10:G10&gt;0,F10:G10))</f>
        <v>8007</v>
      </c>
      <c r="J10" s="17">
        <f t="array" ref="J10">MAX(IF(F10:G10&gt;0,F10:G10))</f>
        <v>8007</v>
      </c>
      <c r="K10" s="17" t="str">
        <f t="shared" si="0"/>
        <v>SI</v>
      </c>
      <c r="L10" s="86">
        <f t="shared" si="1"/>
        <v>0</v>
      </c>
      <c r="M10" s="17">
        <v>100</v>
      </c>
      <c r="N10" s="17">
        <v>200</v>
      </c>
      <c r="O10" s="86">
        <f t="shared" si="2"/>
        <v>600</v>
      </c>
      <c r="P10" s="17">
        <v>200</v>
      </c>
      <c r="Q10" s="17">
        <v>200</v>
      </c>
      <c r="R10" s="86">
        <f t="shared" si="5"/>
        <v>300</v>
      </c>
      <c r="S10" s="86">
        <f t="shared" si="6"/>
        <v>1000</v>
      </c>
    </row>
    <row r="11" spans="1:19" x14ac:dyDescent="0.15">
      <c r="A11" s="17">
        <v>9</v>
      </c>
      <c r="B11" s="5" t="s">
        <v>134</v>
      </c>
      <c r="C11" s="22">
        <v>2700</v>
      </c>
      <c r="D11" s="10">
        <v>200</v>
      </c>
      <c r="E11" s="18">
        <f t="shared" si="3"/>
        <v>540000</v>
      </c>
      <c r="F11" s="17">
        <f>VLOOKUP(A11,BOYACA!A:G,6,FALSE)</f>
        <v>0</v>
      </c>
      <c r="G11" s="17">
        <f>VLOOKUP(A11,FMEJIA!A:G,7,FALSE)</f>
        <v>0</v>
      </c>
      <c r="H11" s="17" t="str">
        <f t="shared" si="4"/>
        <v>Sin ofertas</v>
      </c>
      <c r="I11" s="17">
        <f t="array" ref="I11">MIN(IF(F11:G11&gt;0,F11:G11))</f>
        <v>0</v>
      </c>
      <c r="J11" s="17">
        <f t="array" ref="J11">MAX(IF(F11:G11&gt;0,F11:G11))</f>
        <v>0</v>
      </c>
      <c r="K11" s="17" t="str">
        <f t="shared" si="0"/>
        <v>Sin ofertas</v>
      </c>
      <c r="L11" s="86">
        <f t="shared" si="1"/>
        <v>0</v>
      </c>
      <c r="M11" s="17">
        <v>100</v>
      </c>
      <c r="N11" s="17">
        <v>200</v>
      </c>
      <c r="O11" s="86">
        <f t="shared" si="2"/>
        <v>0</v>
      </c>
      <c r="P11" s="17">
        <v>200</v>
      </c>
      <c r="Q11" s="17">
        <v>200</v>
      </c>
      <c r="R11" s="86">
        <f t="shared" si="5"/>
        <v>300</v>
      </c>
      <c r="S11" s="86">
        <f t="shared" si="6"/>
        <v>400</v>
      </c>
    </row>
    <row r="12" spans="1:19" x14ac:dyDescent="0.15">
      <c r="A12" s="17">
        <v>10</v>
      </c>
      <c r="B12" s="5" t="s">
        <v>135</v>
      </c>
      <c r="C12" s="22">
        <v>10976</v>
      </c>
      <c r="D12" s="10">
        <v>2700</v>
      </c>
      <c r="E12" s="18">
        <f t="shared" si="3"/>
        <v>29635200</v>
      </c>
      <c r="F12" s="17">
        <f>VLOOKUP(A12,BOYACA!A:G,6,FALSE)</f>
        <v>10974</v>
      </c>
      <c r="G12" s="17">
        <f>VLOOKUP(A12,FMEJIA!A:G,7,FALSE)</f>
        <v>10936</v>
      </c>
      <c r="H12" s="17" t="str">
        <f t="shared" si="4"/>
        <v>Con ofertas</v>
      </c>
      <c r="I12" s="17">
        <f t="array" ref="I12">MIN(IF(F12:G12&gt;0,F12:G12))</f>
        <v>10936</v>
      </c>
      <c r="J12" s="17">
        <f t="array" ref="J12">MAX(IF(F12:G12&gt;0,F12:G12))</f>
        <v>10974</v>
      </c>
      <c r="K12" s="17" t="str">
        <f t="shared" si="0"/>
        <v>NO</v>
      </c>
      <c r="L12" s="86">
        <f t="shared" si="1"/>
        <v>597.92236194641885</v>
      </c>
      <c r="M12" s="17">
        <v>100</v>
      </c>
      <c r="N12" s="17">
        <v>200</v>
      </c>
      <c r="O12" s="86">
        <f t="shared" si="2"/>
        <v>600</v>
      </c>
      <c r="P12" s="17">
        <v>200</v>
      </c>
      <c r="Q12" s="17">
        <v>200</v>
      </c>
      <c r="R12" s="86">
        <f t="shared" si="5"/>
        <v>897.92236194641885</v>
      </c>
      <c r="S12" s="86">
        <f t="shared" si="6"/>
        <v>1000</v>
      </c>
    </row>
    <row r="13" spans="1:19" x14ac:dyDescent="0.15">
      <c r="A13" s="17">
        <v>11</v>
      </c>
      <c r="B13" s="5" t="s">
        <v>136</v>
      </c>
      <c r="C13" s="22">
        <v>12100</v>
      </c>
      <c r="D13" s="10">
        <v>1000</v>
      </c>
      <c r="E13" s="18">
        <f t="shared" si="3"/>
        <v>12100000</v>
      </c>
      <c r="F13" s="17">
        <f>VLOOKUP(A13,BOYACA!A:G,6,FALSE)</f>
        <v>12000</v>
      </c>
      <c r="G13" s="17">
        <f>VLOOKUP(A13,FMEJIA!A:G,7,FALSE)</f>
        <v>12000</v>
      </c>
      <c r="H13" s="17" t="str">
        <f t="shared" si="4"/>
        <v>Con ofertas</v>
      </c>
      <c r="I13" s="17">
        <f t="array" ref="I13">MIN(IF(F13:G13&gt;0,F13:G13))</f>
        <v>12000</v>
      </c>
      <c r="J13" s="17">
        <f t="array" ref="J13">MAX(IF(F13:G13&gt;0,F13:G13))</f>
        <v>12000</v>
      </c>
      <c r="K13" s="17" t="str">
        <f t="shared" si="0"/>
        <v>NO</v>
      </c>
      <c r="L13" s="86">
        <f t="shared" si="1"/>
        <v>600</v>
      </c>
      <c r="M13" s="17">
        <v>100</v>
      </c>
      <c r="N13" s="17">
        <v>200</v>
      </c>
      <c r="O13" s="86">
        <f t="shared" si="2"/>
        <v>600</v>
      </c>
      <c r="P13" s="17">
        <v>200</v>
      </c>
      <c r="Q13" s="17">
        <v>200</v>
      </c>
      <c r="R13" s="86">
        <f t="shared" si="5"/>
        <v>900</v>
      </c>
      <c r="S13" s="86">
        <f t="shared" si="6"/>
        <v>1000</v>
      </c>
    </row>
    <row r="14" spans="1:19" x14ac:dyDescent="0.15">
      <c r="A14" s="17">
        <v>12</v>
      </c>
      <c r="B14" s="5" t="s">
        <v>137</v>
      </c>
      <c r="C14" s="22">
        <v>14424</v>
      </c>
      <c r="D14" s="10">
        <v>70</v>
      </c>
      <c r="E14" s="18">
        <f t="shared" si="3"/>
        <v>1009680</v>
      </c>
      <c r="F14" s="17">
        <f>VLOOKUP(A14,BOYACA!A:G,6,FALSE)</f>
        <v>0</v>
      </c>
      <c r="G14" s="17">
        <f>VLOOKUP(A14,FMEJIA!A:G,7,FALSE)</f>
        <v>0</v>
      </c>
      <c r="H14" s="17" t="str">
        <f t="shared" si="4"/>
        <v>Sin ofertas</v>
      </c>
      <c r="I14" s="17">
        <f t="array" ref="I14">MIN(IF(F14:G14&gt;0,F14:G14))</f>
        <v>0</v>
      </c>
      <c r="J14" s="17">
        <f t="array" ref="J14">MAX(IF(F14:G14&gt;0,F14:G14))</f>
        <v>0</v>
      </c>
      <c r="K14" s="17" t="str">
        <f t="shared" si="0"/>
        <v>Sin ofertas</v>
      </c>
      <c r="L14" s="86">
        <f t="shared" si="1"/>
        <v>0</v>
      </c>
      <c r="M14" s="17">
        <v>100</v>
      </c>
      <c r="N14" s="17">
        <v>200</v>
      </c>
      <c r="O14" s="86">
        <f t="shared" si="2"/>
        <v>0</v>
      </c>
      <c r="P14" s="17">
        <v>200</v>
      </c>
      <c r="Q14" s="17">
        <v>200</v>
      </c>
      <c r="R14" s="86">
        <f t="shared" si="5"/>
        <v>300</v>
      </c>
      <c r="S14" s="86">
        <f t="shared" si="6"/>
        <v>400</v>
      </c>
    </row>
    <row r="15" spans="1:19" x14ac:dyDescent="0.15">
      <c r="A15" s="17">
        <v>13</v>
      </c>
      <c r="B15" s="5" t="s">
        <v>138</v>
      </c>
      <c r="C15" s="22">
        <v>19500</v>
      </c>
      <c r="D15" s="10">
        <v>1000</v>
      </c>
      <c r="E15" s="18">
        <f t="shared" si="3"/>
        <v>19500000</v>
      </c>
      <c r="F15" s="17">
        <f>VLOOKUP(A15,BOYACA!A:G,6,FALSE)</f>
        <v>19499</v>
      </c>
      <c r="G15" s="17">
        <f>VLOOKUP(A15,FMEJIA!A:G,7,FALSE)</f>
        <v>19481</v>
      </c>
      <c r="H15" s="17" t="str">
        <f t="shared" si="4"/>
        <v>Con ofertas</v>
      </c>
      <c r="I15" s="17">
        <f t="array" ref="I15">MIN(IF(F15:G15&gt;0,F15:G15))</f>
        <v>19481</v>
      </c>
      <c r="J15" s="17">
        <f t="array" ref="J15">MAX(IF(F15:G15&gt;0,F15:G15))</f>
        <v>19499</v>
      </c>
      <c r="K15" s="17" t="str">
        <f t="shared" si="0"/>
        <v>NO</v>
      </c>
      <c r="L15" s="86">
        <f t="shared" si="1"/>
        <v>599.44612544233041</v>
      </c>
      <c r="M15" s="17">
        <v>100</v>
      </c>
      <c r="N15" s="17">
        <v>200</v>
      </c>
      <c r="O15" s="86">
        <f t="shared" si="2"/>
        <v>600</v>
      </c>
      <c r="P15" s="17">
        <v>200</v>
      </c>
      <c r="Q15" s="17">
        <v>200</v>
      </c>
      <c r="R15" s="86">
        <f t="shared" si="5"/>
        <v>899.44612544233041</v>
      </c>
      <c r="S15" s="86">
        <f t="shared" si="6"/>
        <v>1000</v>
      </c>
    </row>
    <row r="16" spans="1:19" x14ac:dyDescent="0.15">
      <c r="A16" s="17">
        <v>14</v>
      </c>
      <c r="B16" s="5" t="s">
        <v>139</v>
      </c>
      <c r="C16" s="21">
        <v>206</v>
      </c>
      <c r="D16" s="10">
        <v>300</v>
      </c>
      <c r="E16" s="18">
        <f t="shared" si="3"/>
        <v>61800</v>
      </c>
      <c r="F16" s="17">
        <f>VLOOKUP(A16,BOYACA!A:G,6,FALSE)</f>
        <v>0</v>
      </c>
      <c r="G16" s="17">
        <f>VLOOKUP(A16,FMEJIA!A:G,7,FALSE)</f>
        <v>205</v>
      </c>
      <c r="H16" s="17" t="str">
        <f t="shared" si="4"/>
        <v>Con ofertas</v>
      </c>
      <c r="I16" s="17">
        <f t="array" ref="I16">MIN(IF(F16:G16&gt;0,F16:G16))</f>
        <v>205</v>
      </c>
      <c r="J16" s="17">
        <f t="array" ref="J16">MAX(IF(F16:G16&gt;0,F16:G16))</f>
        <v>205</v>
      </c>
      <c r="K16" s="17" t="str">
        <f t="shared" si="0"/>
        <v>SI</v>
      </c>
      <c r="L16" s="86">
        <f t="shared" si="1"/>
        <v>0</v>
      </c>
      <c r="M16" s="17">
        <v>100</v>
      </c>
      <c r="N16" s="17">
        <v>200</v>
      </c>
      <c r="O16" s="86">
        <f t="shared" si="2"/>
        <v>600</v>
      </c>
      <c r="P16" s="17">
        <v>200</v>
      </c>
      <c r="Q16" s="17">
        <v>200</v>
      </c>
      <c r="R16" s="86">
        <f t="shared" si="5"/>
        <v>300</v>
      </c>
      <c r="S16" s="86">
        <f t="shared" si="6"/>
        <v>1000</v>
      </c>
    </row>
    <row r="17" spans="1:19" x14ac:dyDescent="0.15">
      <c r="A17" s="17">
        <v>15</v>
      </c>
      <c r="B17" s="5" t="s">
        <v>140</v>
      </c>
      <c r="C17" s="22">
        <v>8750</v>
      </c>
      <c r="D17" s="10">
        <v>6</v>
      </c>
      <c r="E17" s="18">
        <f t="shared" si="3"/>
        <v>52500</v>
      </c>
      <c r="F17" s="17">
        <f>VLOOKUP(A17,BOYACA!A:G,6,FALSE)</f>
        <v>0</v>
      </c>
      <c r="G17" s="17">
        <f>VLOOKUP(A17,FMEJIA!A:G,7,FALSE)</f>
        <v>0</v>
      </c>
      <c r="H17" s="17" t="str">
        <f t="shared" si="4"/>
        <v>Sin ofertas</v>
      </c>
      <c r="I17" s="17">
        <f t="array" ref="I17">MIN(IF(F17:G17&gt;0,F17:G17))</f>
        <v>0</v>
      </c>
      <c r="J17" s="17">
        <f t="array" ref="J17">MAX(IF(F17:G17&gt;0,F17:G17))</f>
        <v>0</v>
      </c>
      <c r="K17" s="17" t="str">
        <f t="shared" si="0"/>
        <v>Sin ofertas</v>
      </c>
      <c r="L17" s="86">
        <f t="shared" si="1"/>
        <v>0</v>
      </c>
      <c r="M17" s="17">
        <v>100</v>
      </c>
      <c r="N17" s="17">
        <v>200</v>
      </c>
      <c r="O17" s="86">
        <f t="shared" si="2"/>
        <v>0</v>
      </c>
      <c r="P17" s="17">
        <v>200</v>
      </c>
      <c r="Q17" s="17">
        <v>200</v>
      </c>
      <c r="R17" s="86">
        <f t="shared" si="5"/>
        <v>300</v>
      </c>
      <c r="S17" s="86">
        <f t="shared" si="6"/>
        <v>400</v>
      </c>
    </row>
    <row r="18" spans="1:19" x14ac:dyDescent="0.15">
      <c r="A18" s="17">
        <v>16</v>
      </c>
      <c r="B18" s="5" t="s">
        <v>141</v>
      </c>
      <c r="C18" s="21">
        <v>348</v>
      </c>
      <c r="D18" s="10">
        <v>6200</v>
      </c>
      <c r="E18" s="18">
        <f t="shared" si="3"/>
        <v>2157600</v>
      </c>
      <c r="F18" s="17">
        <f>VLOOKUP(A18,BOYACA!A:G,6,FALSE)</f>
        <v>301</v>
      </c>
      <c r="G18" s="17">
        <f>VLOOKUP(A18,FMEJIA!A:G,7,FALSE)</f>
        <v>347</v>
      </c>
      <c r="H18" s="17" t="str">
        <f t="shared" si="4"/>
        <v>Con ofertas</v>
      </c>
      <c r="I18" s="17">
        <f t="array" ref="I18">MIN(IF(F18:G18&gt;0,F18:G18))</f>
        <v>301</v>
      </c>
      <c r="J18" s="17">
        <f t="array" ref="J18">MAX(IF(F18:G18&gt;0,F18:G18))</f>
        <v>347</v>
      </c>
      <c r="K18" s="17" t="str">
        <f t="shared" si="0"/>
        <v>NO</v>
      </c>
      <c r="L18" s="86">
        <f t="shared" si="1"/>
        <v>600</v>
      </c>
      <c r="M18" s="17">
        <v>100</v>
      </c>
      <c r="N18" s="17">
        <v>200</v>
      </c>
      <c r="O18" s="86">
        <f t="shared" si="2"/>
        <v>520.46109510086455</v>
      </c>
      <c r="P18" s="17">
        <v>200</v>
      </c>
      <c r="Q18" s="17">
        <v>200</v>
      </c>
      <c r="R18" s="86">
        <f t="shared" si="5"/>
        <v>900</v>
      </c>
      <c r="S18" s="86">
        <f t="shared" si="6"/>
        <v>920.46109510086455</v>
      </c>
    </row>
    <row r="19" spans="1:19" x14ac:dyDescent="0.15">
      <c r="A19" s="17">
        <v>17</v>
      </c>
      <c r="B19" s="5" t="s">
        <v>142</v>
      </c>
      <c r="C19" s="21">
        <v>438</v>
      </c>
      <c r="D19" s="10">
        <v>150</v>
      </c>
      <c r="E19" s="18">
        <f t="shared" si="3"/>
        <v>65700</v>
      </c>
      <c r="F19" s="17">
        <f>VLOOKUP(A19,BOYACA!A:G,6,FALSE)</f>
        <v>0</v>
      </c>
      <c r="G19" s="17">
        <f>VLOOKUP(A19,FMEJIA!A:G,7,FALSE)</f>
        <v>438</v>
      </c>
      <c r="H19" s="17" t="str">
        <f t="shared" si="4"/>
        <v>Con ofertas</v>
      </c>
      <c r="I19" s="17">
        <f t="array" ref="I19">MIN(IF(F19:G19&gt;0,F19:G19))</f>
        <v>438</v>
      </c>
      <c r="J19" s="17">
        <f t="array" ref="J19">MAX(IF(F19:G19&gt;0,F19:G19))</f>
        <v>438</v>
      </c>
      <c r="K19" s="17" t="str">
        <f t="shared" si="0"/>
        <v>SI</v>
      </c>
      <c r="L19" s="86">
        <f t="shared" si="1"/>
        <v>0</v>
      </c>
      <c r="M19" s="17">
        <v>100</v>
      </c>
      <c r="N19" s="17">
        <v>200</v>
      </c>
      <c r="O19" s="86">
        <f t="shared" si="2"/>
        <v>600</v>
      </c>
      <c r="P19" s="17">
        <v>200</v>
      </c>
      <c r="Q19" s="17">
        <v>200</v>
      </c>
      <c r="R19" s="86">
        <f t="shared" si="5"/>
        <v>300</v>
      </c>
      <c r="S19" s="86">
        <f t="shared" si="6"/>
        <v>1000</v>
      </c>
    </row>
    <row r="20" spans="1:19" x14ac:dyDescent="0.15">
      <c r="A20" s="17">
        <v>18</v>
      </c>
      <c r="B20" s="5" t="s">
        <v>143</v>
      </c>
      <c r="C20" s="22">
        <v>6497</v>
      </c>
      <c r="D20" s="10">
        <v>50</v>
      </c>
      <c r="E20" s="18">
        <f t="shared" si="3"/>
        <v>324850</v>
      </c>
      <c r="F20" s="17">
        <f>VLOOKUP(A20,BOYACA!A:G,6,FALSE)</f>
        <v>0</v>
      </c>
      <c r="G20" s="17">
        <f>VLOOKUP(A20,FMEJIA!A:G,7,FALSE)</f>
        <v>6433</v>
      </c>
      <c r="H20" s="17" t="str">
        <f t="shared" si="4"/>
        <v>Con ofertas</v>
      </c>
      <c r="I20" s="17">
        <f t="array" ref="I20">MIN(IF(F20:G20&gt;0,F20:G20))</f>
        <v>6433</v>
      </c>
      <c r="J20" s="17">
        <f t="array" ref="J20">MAX(IF(F20:G20&gt;0,F20:G20))</f>
        <v>6433</v>
      </c>
      <c r="K20" s="17" t="str">
        <f t="shared" si="0"/>
        <v>SI</v>
      </c>
      <c r="L20" s="86">
        <f t="shared" si="1"/>
        <v>0</v>
      </c>
      <c r="M20" s="17">
        <v>100</v>
      </c>
      <c r="N20" s="17">
        <v>200</v>
      </c>
      <c r="O20" s="86">
        <f t="shared" si="2"/>
        <v>600</v>
      </c>
      <c r="P20" s="17">
        <v>200</v>
      </c>
      <c r="Q20" s="17">
        <v>200</v>
      </c>
      <c r="R20" s="86">
        <f t="shared" si="5"/>
        <v>300</v>
      </c>
      <c r="S20" s="86">
        <f t="shared" si="6"/>
        <v>1000</v>
      </c>
    </row>
    <row r="21" spans="1:19" x14ac:dyDescent="0.15">
      <c r="A21" s="17">
        <v>19</v>
      </c>
      <c r="B21" s="5" t="s">
        <v>144</v>
      </c>
      <c r="C21" s="22">
        <v>17685</v>
      </c>
      <c r="D21" s="10">
        <v>200</v>
      </c>
      <c r="E21" s="18">
        <f t="shared" si="3"/>
        <v>3537000</v>
      </c>
      <c r="F21" s="17">
        <f>VLOOKUP(A21,BOYACA!A:G,6,FALSE)</f>
        <v>12289</v>
      </c>
      <c r="G21" s="17">
        <f>VLOOKUP(A21,FMEJIA!A:G,7,FALSE)</f>
        <v>17685</v>
      </c>
      <c r="H21" s="17" t="str">
        <f t="shared" si="4"/>
        <v>Con ofertas</v>
      </c>
      <c r="I21" s="17">
        <f t="array" ref="I21">MIN(IF(F21:G21&gt;0,F21:G21))</f>
        <v>12289</v>
      </c>
      <c r="J21" s="17">
        <f t="array" ref="J21">MAX(IF(F21:G21&gt;0,F21:G21))</f>
        <v>17685</v>
      </c>
      <c r="K21" s="17" t="str">
        <f t="shared" si="0"/>
        <v>NO</v>
      </c>
      <c r="L21" s="86">
        <f t="shared" si="1"/>
        <v>600</v>
      </c>
      <c r="M21" s="17">
        <v>100</v>
      </c>
      <c r="N21" s="17">
        <v>200</v>
      </c>
      <c r="O21" s="86">
        <f t="shared" si="2"/>
        <v>416.92960135708228</v>
      </c>
      <c r="P21" s="17">
        <v>200</v>
      </c>
      <c r="Q21" s="17">
        <v>200</v>
      </c>
      <c r="R21" s="86">
        <f t="shared" si="5"/>
        <v>900</v>
      </c>
      <c r="S21" s="86">
        <f t="shared" si="6"/>
        <v>816.92960135708222</v>
      </c>
    </row>
    <row r="22" spans="1:19" x14ac:dyDescent="0.15">
      <c r="A22" s="17">
        <v>20</v>
      </c>
      <c r="B22" s="5" t="s">
        <v>145</v>
      </c>
      <c r="C22" s="22">
        <v>6746</v>
      </c>
      <c r="D22" s="10">
        <v>100</v>
      </c>
      <c r="E22" s="18">
        <f t="shared" si="3"/>
        <v>674600</v>
      </c>
      <c r="F22" s="17">
        <f>VLOOKUP(A22,BOYACA!A:G,6,FALSE)</f>
        <v>6739</v>
      </c>
      <c r="G22" s="17">
        <f>VLOOKUP(A22,FMEJIA!A:G,7,FALSE)</f>
        <v>0</v>
      </c>
      <c r="H22" s="17" t="str">
        <f t="shared" si="4"/>
        <v>Con ofertas</v>
      </c>
      <c r="I22" s="17">
        <f t="array" ref="I22">MIN(IF(F22:G22&gt;0,F22:G22))</f>
        <v>6739</v>
      </c>
      <c r="J22" s="17">
        <f t="array" ref="J22">MAX(IF(F22:G22&gt;0,F22:G22))</f>
        <v>6739</v>
      </c>
      <c r="K22" s="17" t="str">
        <f t="shared" si="0"/>
        <v>SI</v>
      </c>
      <c r="L22" s="86">
        <f t="shared" si="1"/>
        <v>600</v>
      </c>
      <c r="M22" s="17">
        <v>100</v>
      </c>
      <c r="N22" s="17">
        <v>200</v>
      </c>
      <c r="O22" s="86">
        <f t="shared" si="2"/>
        <v>0</v>
      </c>
      <c r="P22" s="17">
        <v>200</v>
      </c>
      <c r="Q22" s="17">
        <v>200</v>
      </c>
      <c r="R22" s="86">
        <f t="shared" si="5"/>
        <v>900</v>
      </c>
      <c r="S22" s="86">
        <f t="shared" si="6"/>
        <v>400</v>
      </c>
    </row>
    <row r="23" spans="1:19" x14ac:dyDescent="0.15">
      <c r="A23" s="17">
        <v>21</v>
      </c>
      <c r="B23" s="5" t="s">
        <v>146</v>
      </c>
      <c r="C23" s="22">
        <v>1900</v>
      </c>
      <c r="D23" s="10">
        <v>60</v>
      </c>
      <c r="E23" s="18">
        <f t="shared" si="3"/>
        <v>114000</v>
      </c>
      <c r="F23" s="17">
        <f>VLOOKUP(A23,BOYACA!A:G,6,FALSE)</f>
        <v>1859</v>
      </c>
      <c r="G23" s="17">
        <f>VLOOKUP(A23,FMEJIA!A:G,7,FALSE)</f>
        <v>0</v>
      </c>
      <c r="H23" s="17" t="str">
        <f t="shared" si="4"/>
        <v>Con ofertas</v>
      </c>
      <c r="I23" s="17">
        <f t="array" ref="I23">MIN(IF(F23:G23&gt;0,F23:G23))</f>
        <v>1859</v>
      </c>
      <c r="J23" s="17">
        <f t="array" ref="J23">MAX(IF(F23:G23&gt;0,F23:G23))</f>
        <v>1859</v>
      </c>
      <c r="K23" s="17" t="str">
        <f t="shared" si="0"/>
        <v>SI</v>
      </c>
      <c r="L23" s="86">
        <f t="shared" si="1"/>
        <v>600</v>
      </c>
      <c r="M23" s="17">
        <v>100</v>
      </c>
      <c r="N23" s="17">
        <v>200</v>
      </c>
      <c r="O23" s="86">
        <f t="shared" si="2"/>
        <v>0</v>
      </c>
      <c r="P23" s="17">
        <v>200</v>
      </c>
      <c r="Q23" s="17">
        <v>200</v>
      </c>
      <c r="R23" s="86">
        <f t="shared" si="5"/>
        <v>900</v>
      </c>
      <c r="S23" s="86">
        <f t="shared" si="6"/>
        <v>400</v>
      </c>
    </row>
    <row r="24" spans="1:19" x14ac:dyDescent="0.15">
      <c r="A24" s="17">
        <v>22</v>
      </c>
      <c r="B24" s="5" t="s">
        <v>147</v>
      </c>
      <c r="C24" s="22">
        <v>1950</v>
      </c>
      <c r="D24" s="10">
        <v>300</v>
      </c>
      <c r="E24" s="18">
        <f t="shared" si="3"/>
        <v>585000</v>
      </c>
      <c r="F24" s="17">
        <f>VLOOKUP(A24,BOYACA!A:G,6,FALSE)</f>
        <v>0</v>
      </c>
      <c r="G24" s="17">
        <f>VLOOKUP(A24,FMEJIA!A:G,7,FALSE)</f>
        <v>0</v>
      </c>
      <c r="H24" s="17" t="str">
        <f t="shared" si="4"/>
        <v>Sin ofertas</v>
      </c>
      <c r="I24" s="17">
        <f t="array" ref="I24">MIN(IF(F24:G24&gt;0,F24:G24))</f>
        <v>0</v>
      </c>
      <c r="J24" s="17">
        <f t="array" ref="J24">MAX(IF(F24:G24&gt;0,F24:G24))</f>
        <v>0</v>
      </c>
      <c r="K24" s="17" t="str">
        <f t="shared" si="0"/>
        <v>Sin ofertas</v>
      </c>
      <c r="L24" s="86">
        <f t="shared" si="1"/>
        <v>0</v>
      </c>
      <c r="M24" s="17">
        <v>100</v>
      </c>
      <c r="N24" s="17">
        <v>200</v>
      </c>
      <c r="O24" s="86">
        <f t="shared" si="2"/>
        <v>0</v>
      </c>
      <c r="P24" s="17">
        <v>200</v>
      </c>
      <c r="Q24" s="17">
        <v>200</v>
      </c>
      <c r="R24" s="86">
        <f t="shared" si="5"/>
        <v>300</v>
      </c>
      <c r="S24" s="86">
        <f t="shared" si="6"/>
        <v>400</v>
      </c>
    </row>
    <row r="25" spans="1:19" x14ac:dyDescent="0.15">
      <c r="A25" s="17">
        <v>23</v>
      </c>
      <c r="B25" s="5" t="s">
        <v>148</v>
      </c>
      <c r="C25" s="22">
        <v>7385</v>
      </c>
      <c r="D25" s="10">
        <v>1000</v>
      </c>
      <c r="E25" s="18">
        <f t="shared" si="3"/>
        <v>7385000</v>
      </c>
      <c r="F25" s="17">
        <f>VLOOKUP(A25,BOYACA!A:G,6,FALSE)</f>
        <v>7247</v>
      </c>
      <c r="G25" s="17">
        <f>VLOOKUP(A25,FMEJIA!A:G,7,FALSE)</f>
        <v>7333</v>
      </c>
      <c r="H25" s="17" t="str">
        <f t="shared" si="4"/>
        <v>Con ofertas</v>
      </c>
      <c r="I25" s="17">
        <f t="array" ref="I25">MIN(IF(F25:G25&gt;0,F25:G25))</f>
        <v>7247</v>
      </c>
      <c r="J25" s="17">
        <f t="array" ref="J25">MAX(IF(F25:G25&gt;0,F25:G25))</f>
        <v>7333</v>
      </c>
      <c r="K25" s="17" t="str">
        <f t="shared" si="0"/>
        <v>NO</v>
      </c>
      <c r="L25" s="86">
        <f t="shared" si="1"/>
        <v>600</v>
      </c>
      <c r="M25" s="17">
        <v>100</v>
      </c>
      <c r="N25" s="17">
        <v>200</v>
      </c>
      <c r="O25" s="86">
        <f t="shared" si="2"/>
        <v>592.96331651438697</v>
      </c>
      <c r="P25" s="17">
        <v>200</v>
      </c>
      <c r="Q25" s="17">
        <v>200</v>
      </c>
      <c r="R25" s="86">
        <f t="shared" si="5"/>
        <v>900</v>
      </c>
      <c r="S25" s="86">
        <f t="shared" si="6"/>
        <v>992.96331651438697</v>
      </c>
    </row>
    <row r="26" spans="1:19" ht="21" x14ac:dyDescent="0.15">
      <c r="A26" s="17">
        <v>24</v>
      </c>
      <c r="B26" s="5" t="s">
        <v>149</v>
      </c>
      <c r="C26" s="22">
        <v>1697</v>
      </c>
      <c r="D26" s="10">
        <v>350</v>
      </c>
      <c r="E26" s="18">
        <f t="shared" si="3"/>
        <v>593950</v>
      </c>
      <c r="F26" s="17">
        <f>VLOOKUP(A26,BOYACA!A:G,6,FALSE)</f>
        <v>0</v>
      </c>
      <c r="G26" s="17">
        <f>VLOOKUP(A26,FMEJIA!A:G,7,FALSE)</f>
        <v>0</v>
      </c>
      <c r="H26" s="17" t="str">
        <f t="shared" si="4"/>
        <v>Sin ofertas</v>
      </c>
      <c r="I26" s="17">
        <f t="array" ref="I26">MIN(IF(F26:G26&gt;0,F26:G26))</f>
        <v>0</v>
      </c>
      <c r="J26" s="17">
        <f t="array" ref="J26">MAX(IF(F26:G26&gt;0,F26:G26))</f>
        <v>0</v>
      </c>
      <c r="K26" s="17" t="str">
        <f t="shared" si="0"/>
        <v>Sin ofertas</v>
      </c>
      <c r="L26" s="86">
        <f t="shared" si="1"/>
        <v>0</v>
      </c>
      <c r="M26" s="17">
        <v>100</v>
      </c>
      <c r="N26" s="17">
        <v>200</v>
      </c>
      <c r="O26" s="86">
        <f t="shared" si="2"/>
        <v>0</v>
      </c>
      <c r="P26" s="17">
        <v>200</v>
      </c>
      <c r="Q26" s="17">
        <v>200</v>
      </c>
      <c r="R26" s="86">
        <f t="shared" si="5"/>
        <v>300</v>
      </c>
      <c r="S26" s="86">
        <f t="shared" si="6"/>
        <v>400</v>
      </c>
    </row>
    <row r="27" spans="1:19" x14ac:dyDescent="0.15">
      <c r="A27" s="17">
        <v>25</v>
      </c>
      <c r="B27" s="5" t="s">
        <v>150</v>
      </c>
      <c r="C27" s="22">
        <v>69180</v>
      </c>
      <c r="D27" s="10">
        <v>5</v>
      </c>
      <c r="E27" s="18">
        <f t="shared" si="3"/>
        <v>345900</v>
      </c>
      <c r="F27" s="17">
        <f>VLOOKUP(A27,BOYACA!A:G,6,FALSE)</f>
        <v>53343</v>
      </c>
      <c r="G27" s="17">
        <f>VLOOKUP(A27,FMEJIA!A:G,7,FALSE)</f>
        <v>69072</v>
      </c>
      <c r="H27" s="17" t="str">
        <f t="shared" si="4"/>
        <v>Con ofertas</v>
      </c>
      <c r="I27" s="17">
        <f t="array" ref="I27">MIN(IF(F27:G27&gt;0,F27:G27))</f>
        <v>53343</v>
      </c>
      <c r="J27" s="17">
        <f t="array" ref="J27">MAX(IF(F27:G27&gt;0,F27:G27))</f>
        <v>69072</v>
      </c>
      <c r="K27" s="17" t="str">
        <f t="shared" si="0"/>
        <v>NO</v>
      </c>
      <c r="L27" s="86">
        <f t="shared" si="1"/>
        <v>600</v>
      </c>
      <c r="M27" s="17">
        <v>100</v>
      </c>
      <c r="N27" s="17">
        <v>200</v>
      </c>
      <c r="O27" s="86">
        <f t="shared" si="2"/>
        <v>463.36865879082694</v>
      </c>
      <c r="P27" s="17">
        <v>200</v>
      </c>
      <c r="Q27" s="17">
        <v>200</v>
      </c>
      <c r="R27" s="86">
        <f t="shared" si="5"/>
        <v>900</v>
      </c>
      <c r="S27" s="86">
        <f t="shared" si="6"/>
        <v>863.36865879082688</v>
      </c>
    </row>
    <row r="28" spans="1:19" x14ac:dyDescent="0.15">
      <c r="A28" s="17">
        <v>26</v>
      </c>
      <c r="B28" s="5" t="s">
        <v>151</v>
      </c>
      <c r="C28" s="22">
        <v>16875</v>
      </c>
      <c r="D28" s="10">
        <v>200</v>
      </c>
      <c r="E28" s="18">
        <f t="shared" si="3"/>
        <v>3375000</v>
      </c>
      <c r="F28" s="17">
        <f>VLOOKUP(A28,BOYACA!A:G,6,FALSE)</f>
        <v>0</v>
      </c>
      <c r="G28" s="17">
        <f>VLOOKUP(A28,FMEJIA!A:G,7,FALSE)</f>
        <v>16615</v>
      </c>
      <c r="H28" s="17" t="str">
        <f t="shared" si="4"/>
        <v>Con ofertas</v>
      </c>
      <c r="I28" s="17">
        <f t="array" ref="I28">MIN(IF(F28:G28&gt;0,F28:G28))</f>
        <v>16615</v>
      </c>
      <c r="J28" s="17">
        <f t="array" ref="J28">MAX(IF(F28:G28&gt;0,F28:G28))</f>
        <v>16615</v>
      </c>
      <c r="K28" s="17" t="str">
        <f t="shared" si="0"/>
        <v>SI</v>
      </c>
      <c r="L28" s="86">
        <f t="shared" si="1"/>
        <v>0</v>
      </c>
      <c r="M28" s="17">
        <v>100</v>
      </c>
      <c r="N28" s="17">
        <v>200</v>
      </c>
      <c r="O28" s="86">
        <f t="shared" si="2"/>
        <v>600</v>
      </c>
      <c r="P28" s="17">
        <v>200</v>
      </c>
      <c r="Q28" s="17">
        <v>200</v>
      </c>
      <c r="R28" s="86">
        <f t="shared" si="5"/>
        <v>300</v>
      </c>
      <c r="S28" s="86">
        <f t="shared" si="6"/>
        <v>1000</v>
      </c>
    </row>
    <row r="29" spans="1:19" x14ac:dyDescent="0.15">
      <c r="A29" s="17">
        <v>27</v>
      </c>
      <c r="B29" s="5" t="s">
        <v>152</v>
      </c>
      <c r="C29" s="22">
        <v>58333</v>
      </c>
      <c r="D29" s="10">
        <v>300</v>
      </c>
      <c r="E29" s="18">
        <f t="shared" si="3"/>
        <v>17499900</v>
      </c>
      <c r="F29" s="17">
        <f>VLOOKUP(A29,BOYACA!A:G,6,FALSE)</f>
        <v>21928</v>
      </c>
      <c r="G29" s="17">
        <f>VLOOKUP(A29,FMEJIA!A:G,7,FALSE)</f>
        <v>57692</v>
      </c>
      <c r="H29" s="17" t="str">
        <f t="shared" si="4"/>
        <v>Con ofertas</v>
      </c>
      <c r="I29" s="17">
        <f t="array" ref="I29">MIN(IF(F29:G29&gt;0,F29:G29))</f>
        <v>21928</v>
      </c>
      <c r="J29" s="17">
        <f t="array" ref="J29">MAX(IF(F29:G29&gt;0,F29:G29))</f>
        <v>57692</v>
      </c>
      <c r="K29" s="17" t="str">
        <f t="shared" si="0"/>
        <v>NO</v>
      </c>
      <c r="L29" s="86">
        <f t="shared" si="1"/>
        <v>600</v>
      </c>
      <c r="M29" s="17">
        <v>100</v>
      </c>
      <c r="N29" s="17">
        <v>200</v>
      </c>
      <c r="O29" s="86">
        <f t="shared" si="2"/>
        <v>228.05241627955348</v>
      </c>
      <c r="P29" s="17">
        <v>200</v>
      </c>
      <c r="Q29" s="17">
        <v>200</v>
      </c>
      <c r="R29" s="86">
        <f t="shared" si="5"/>
        <v>900</v>
      </c>
      <c r="S29" s="86">
        <f t="shared" si="6"/>
        <v>628.05241627955343</v>
      </c>
    </row>
    <row r="30" spans="1:19" x14ac:dyDescent="0.15">
      <c r="A30" s="17">
        <v>28</v>
      </c>
      <c r="B30" s="5" t="s">
        <v>153</v>
      </c>
      <c r="C30" s="21">
        <v>232</v>
      </c>
      <c r="D30" s="10">
        <v>100</v>
      </c>
      <c r="E30" s="18">
        <f t="shared" si="3"/>
        <v>23200</v>
      </c>
      <c r="F30" s="17">
        <f>VLOOKUP(A30,BOYACA!A:G,6,FALSE)</f>
        <v>0</v>
      </c>
      <c r="G30" s="17">
        <f>VLOOKUP(A30,FMEJIA!A:G,7,FALSE)</f>
        <v>0</v>
      </c>
      <c r="H30" s="17" t="str">
        <f t="shared" si="4"/>
        <v>Sin ofertas</v>
      </c>
      <c r="I30" s="17">
        <f t="array" ref="I30">MIN(IF(F30:G30&gt;0,F30:G30))</f>
        <v>0</v>
      </c>
      <c r="J30" s="17">
        <f t="array" ref="J30">MAX(IF(F30:G30&gt;0,F30:G30))</f>
        <v>0</v>
      </c>
      <c r="K30" s="17" t="str">
        <f t="shared" si="0"/>
        <v>Sin ofertas</v>
      </c>
      <c r="L30" s="86">
        <f t="shared" si="1"/>
        <v>0</v>
      </c>
      <c r="M30" s="17">
        <v>100</v>
      </c>
      <c r="N30" s="17">
        <v>200</v>
      </c>
      <c r="O30" s="86">
        <f t="shared" si="2"/>
        <v>0</v>
      </c>
      <c r="P30" s="17">
        <v>200</v>
      </c>
      <c r="Q30" s="17">
        <v>200</v>
      </c>
      <c r="R30" s="86">
        <f t="shared" si="5"/>
        <v>300</v>
      </c>
      <c r="S30" s="86">
        <f t="shared" si="6"/>
        <v>400</v>
      </c>
    </row>
    <row r="31" spans="1:19" x14ac:dyDescent="0.15">
      <c r="A31" s="17">
        <v>29</v>
      </c>
      <c r="B31" s="5" t="s">
        <v>154</v>
      </c>
      <c r="C31" s="22">
        <v>9034</v>
      </c>
      <c r="D31" s="10">
        <v>1000</v>
      </c>
      <c r="E31" s="18">
        <f t="shared" si="3"/>
        <v>9034000</v>
      </c>
      <c r="F31" s="17">
        <f>VLOOKUP(A31,BOYACA!A:G,6,FALSE)</f>
        <v>0</v>
      </c>
      <c r="G31" s="17">
        <f>VLOOKUP(A31,FMEJIA!A:G,7,FALSE)</f>
        <v>9009</v>
      </c>
      <c r="H31" s="17" t="str">
        <f t="shared" si="4"/>
        <v>Con ofertas</v>
      </c>
      <c r="I31" s="17">
        <f t="array" ref="I31">MIN(IF(F31:G31&gt;0,F31:G31))</f>
        <v>9009</v>
      </c>
      <c r="J31" s="17">
        <f t="array" ref="J31">MAX(IF(F31:G31&gt;0,F31:G31))</f>
        <v>9009</v>
      </c>
      <c r="K31" s="17" t="str">
        <f t="shared" si="0"/>
        <v>SI</v>
      </c>
      <c r="L31" s="86">
        <f t="shared" si="1"/>
        <v>0</v>
      </c>
      <c r="M31" s="17">
        <v>100</v>
      </c>
      <c r="N31" s="17">
        <v>200</v>
      </c>
      <c r="O31" s="86">
        <f t="shared" si="2"/>
        <v>600</v>
      </c>
      <c r="P31" s="17">
        <v>200</v>
      </c>
      <c r="Q31" s="17">
        <v>200</v>
      </c>
      <c r="R31" s="86">
        <f t="shared" si="5"/>
        <v>300</v>
      </c>
      <c r="S31" s="86">
        <f t="shared" si="6"/>
        <v>1000</v>
      </c>
    </row>
    <row r="32" spans="1:19" x14ac:dyDescent="0.15">
      <c r="A32" s="17">
        <v>30</v>
      </c>
      <c r="B32" s="5" t="s">
        <v>155</v>
      </c>
      <c r="C32" s="22">
        <v>3720</v>
      </c>
      <c r="D32" s="10">
        <v>2000</v>
      </c>
      <c r="E32" s="18">
        <f t="shared" si="3"/>
        <v>7440000</v>
      </c>
      <c r="F32" s="17">
        <f>VLOOKUP(A32,BOYACA!A:G,6,FALSE)</f>
        <v>0</v>
      </c>
      <c r="G32" s="17">
        <f>VLOOKUP(A32,FMEJIA!A:G,7,FALSE)</f>
        <v>0</v>
      </c>
      <c r="H32" s="17" t="str">
        <f t="shared" si="4"/>
        <v>Sin ofertas</v>
      </c>
      <c r="I32" s="17">
        <f t="array" ref="I32">MIN(IF(F32:G32&gt;0,F32:G32))</f>
        <v>0</v>
      </c>
      <c r="J32" s="17">
        <f t="array" ref="J32">MAX(IF(F32:G32&gt;0,F32:G32))</f>
        <v>0</v>
      </c>
      <c r="K32" s="17" t="str">
        <f t="shared" si="0"/>
        <v>Sin ofertas</v>
      </c>
      <c r="L32" s="86">
        <f t="shared" si="1"/>
        <v>0</v>
      </c>
      <c r="M32" s="17">
        <v>100</v>
      </c>
      <c r="N32" s="17">
        <v>200</v>
      </c>
      <c r="O32" s="86">
        <f t="shared" si="2"/>
        <v>0</v>
      </c>
      <c r="P32" s="17">
        <v>200</v>
      </c>
      <c r="Q32" s="17">
        <v>200</v>
      </c>
      <c r="R32" s="86">
        <f t="shared" si="5"/>
        <v>300</v>
      </c>
      <c r="S32" s="86">
        <f t="shared" si="6"/>
        <v>400</v>
      </c>
    </row>
    <row r="33" spans="1:19" x14ac:dyDescent="0.15">
      <c r="A33" s="17">
        <v>31</v>
      </c>
      <c r="B33" s="5" t="s">
        <v>156</v>
      </c>
      <c r="C33" s="22">
        <v>26000</v>
      </c>
      <c r="D33" s="10">
        <v>300</v>
      </c>
      <c r="E33" s="18">
        <f t="shared" si="3"/>
        <v>7800000</v>
      </c>
      <c r="F33" s="17">
        <f>VLOOKUP(A33,BOYACA!A:G,6,FALSE)</f>
        <v>0</v>
      </c>
      <c r="G33" s="17">
        <f>VLOOKUP(A33,FMEJIA!A:G,7,FALSE)</f>
        <v>0</v>
      </c>
      <c r="H33" s="17" t="str">
        <f t="shared" si="4"/>
        <v>Sin ofertas</v>
      </c>
      <c r="I33" s="17">
        <f t="array" ref="I33">MIN(IF(F33:G33&gt;0,F33:G33))</f>
        <v>0</v>
      </c>
      <c r="J33" s="17">
        <f t="array" ref="J33">MAX(IF(F33:G33&gt;0,F33:G33))</f>
        <v>0</v>
      </c>
      <c r="K33" s="17" t="str">
        <f t="shared" si="0"/>
        <v>Sin ofertas</v>
      </c>
      <c r="L33" s="86">
        <f t="shared" si="1"/>
        <v>0</v>
      </c>
      <c r="M33" s="17">
        <v>100</v>
      </c>
      <c r="N33" s="17">
        <v>200</v>
      </c>
      <c r="O33" s="86">
        <f t="shared" si="2"/>
        <v>0</v>
      </c>
      <c r="P33" s="17">
        <v>200</v>
      </c>
      <c r="Q33" s="17">
        <v>200</v>
      </c>
      <c r="R33" s="86">
        <f t="shared" si="5"/>
        <v>300</v>
      </c>
      <c r="S33" s="86">
        <f t="shared" si="6"/>
        <v>400</v>
      </c>
    </row>
    <row r="34" spans="1:19" x14ac:dyDescent="0.15">
      <c r="A34" s="17">
        <v>32</v>
      </c>
      <c r="B34" s="5" t="s">
        <v>157</v>
      </c>
      <c r="C34" s="22">
        <v>1720</v>
      </c>
      <c r="D34" s="10">
        <v>50</v>
      </c>
      <c r="E34" s="18">
        <f t="shared" si="3"/>
        <v>86000</v>
      </c>
      <c r="F34" s="17">
        <f>VLOOKUP(A34,BOYACA!A:G,6,FALSE)</f>
        <v>0</v>
      </c>
      <c r="G34" s="17">
        <f>VLOOKUP(A34,FMEJIA!A:G,7,FALSE)</f>
        <v>1716</v>
      </c>
      <c r="H34" s="17" t="str">
        <f t="shared" si="4"/>
        <v>Con ofertas</v>
      </c>
      <c r="I34" s="17">
        <f t="array" ref="I34">MIN(IF(F34:G34&gt;0,F34:G34))</f>
        <v>1716</v>
      </c>
      <c r="J34" s="17">
        <f t="array" ref="J34">MAX(IF(F34:G34&gt;0,F34:G34))</f>
        <v>1716</v>
      </c>
      <c r="K34" s="17" t="str">
        <f t="shared" si="0"/>
        <v>SI</v>
      </c>
      <c r="L34" s="86">
        <f t="shared" si="1"/>
        <v>0</v>
      </c>
      <c r="M34" s="17">
        <v>100</v>
      </c>
      <c r="N34" s="17">
        <v>200</v>
      </c>
      <c r="O34" s="86">
        <f t="shared" si="2"/>
        <v>600</v>
      </c>
      <c r="P34" s="17">
        <v>200</v>
      </c>
      <c r="Q34" s="17">
        <v>200</v>
      </c>
      <c r="R34" s="86">
        <f t="shared" si="5"/>
        <v>300</v>
      </c>
      <c r="S34" s="86">
        <f t="shared" si="6"/>
        <v>1000</v>
      </c>
    </row>
    <row r="35" spans="1:19" x14ac:dyDescent="0.15">
      <c r="A35" s="17">
        <v>33</v>
      </c>
      <c r="B35" s="5" t="s">
        <v>158</v>
      </c>
      <c r="C35" s="21">
        <v>384</v>
      </c>
      <c r="D35" s="10">
        <v>100</v>
      </c>
      <c r="E35" s="18">
        <f t="shared" si="3"/>
        <v>38400</v>
      </c>
      <c r="F35" s="17">
        <f>VLOOKUP(A35,BOYACA!A:G,6,FALSE)</f>
        <v>0</v>
      </c>
      <c r="G35" s="17">
        <f>VLOOKUP(A35,FMEJIA!A:G,7,FALSE)</f>
        <v>0</v>
      </c>
      <c r="H35" s="17" t="str">
        <f t="shared" si="4"/>
        <v>Sin ofertas</v>
      </c>
      <c r="I35" s="17">
        <f t="array" ref="I35">MIN(IF(F35:G35&gt;0,F35:G35))</f>
        <v>0</v>
      </c>
      <c r="J35" s="17">
        <f t="array" ref="J35">MAX(IF(F35:G35&gt;0,F35:G35))</f>
        <v>0</v>
      </c>
      <c r="K35" s="17" t="str">
        <f t="shared" ref="K35:K66" si="7">IF(I35=0,"Sin ofertas",IF((I35/SUM(F35:G35))=1,"SI","NO"))</f>
        <v>Sin ofertas</v>
      </c>
      <c r="L35" s="86">
        <f t="shared" ref="L35:L66" si="8">IF(F35=0,0,(600*I35)/F35)</f>
        <v>0</v>
      </c>
      <c r="M35" s="17">
        <v>100</v>
      </c>
      <c r="N35" s="17">
        <v>200</v>
      </c>
      <c r="O35" s="86">
        <f t="shared" ref="O35:O66" si="9">IF(G35=0,0,(600*I35)/G35)</f>
        <v>0</v>
      </c>
      <c r="P35" s="17">
        <v>200</v>
      </c>
      <c r="Q35" s="17">
        <v>200</v>
      </c>
      <c r="R35" s="86">
        <f t="shared" si="5"/>
        <v>300</v>
      </c>
      <c r="S35" s="86">
        <f t="shared" si="6"/>
        <v>400</v>
      </c>
    </row>
    <row r="36" spans="1:19" x14ac:dyDescent="0.15">
      <c r="A36" s="17">
        <v>34</v>
      </c>
      <c r="B36" s="5" t="s">
        <v>159</v>
      </c>
      <c r="C36" s="21">
        <v>126</v>
      </c>
      <c r="D36" s="10">
        <v>20</v>
      </c>
      <c r="E36" s="18">
        <f t="shared" si="3"/>
        <v>2520</v>
      </c>
      <c r="F36" s="17">
        <f>VLOOKUP(A36,BOYACA!A:G,6,FALSE)</f>
        <v>0</v>
      </c>
      <c r="G36" s="17">
        <f>VLOOKUP(A36,FMEJIA!A:G,7,FALSE)</f>
        <v>126</v>
      </c>
      <c r="H36" s="17" t="str">
        <f t="shared" si="4"/>
        <v>Con ofertas</v>
      </c>
      <c r="I36" s="17">
        <f t="array" ref="I36">MIN(IF(F36:G36&gt;0,F36:G36))</f>
        <v>126</v>
      </c>
      <c r="J36" s="17">
        <f t="array" ref="J36">MAX(IF(F36:G36&gt;0,F36:G36))</f>
        <v>126</v>
      </c>
      <c r="K36" s="17" t="str">
        <f t="shared" si="7"/>
        <v>SI</v>
      </c>
      <c r="L36" s="86">
        <f t="shared" si="8"/>
        <v>0</v>
      </c>
      <c r="M36" s="17">
        <v>100</v>
      </c>
      <c r="N36" s="17">
        <v>200</v>
      </c>
      <c r="O36" s="86">
        <f t="shared" si="9"/>
        <v>600</v>
      </c>
      <c r="P36" s="17">
        <v>200</v>
      </c>
      <c r="Q36" s="17">
        <v>200</v>
      </c>
      <c r="R36" s="86">
        <f t="shared" si="5"/>
        <v>300</v>
      </c>
      <c r="S36" s="86">
        <f t="shared" si="6"/>
        <v>1000</v>
      </c>
    </row>
    <row r="37" spans="1:19" x14ac:dyDescent="0.15">
      <c r="A37" s="17">
        <v>35</v>
      </c>
      <c r="B37" s="5" t="s">
        <v>160</v>
      </c>
      <c r="C37" s="22">
        <v>5480</v>
      </c>
      <c r="D37" s="10">
        <v>10</v>
      </c>
      <c r="E37" s="18">
        <f t="shared" si="3"/>
        <v>54800</v>
      </c>
      <c r="F37" s="17">
        <f>VLOOKUP(A37,BOYACA!A:G,6,FALSE)</f>
        <v>0</v>
      </c>
      <c r="G37" s="17">
        <f>VLOOKUP(A37,FMEJIA!A:G,7,FALSE)</f>
        <v>5478</v>
      </c>
      <c r="H37" s="17" t="str">
        <f t="shared" si="4"/>
        <v>Con ofertas</v>
      </c>
      <c r="I37" s="17">
        <f t="array" ref="I37">MIN(IF(F37:G37&gt;0,F37:G37))</f>
        <v>5478</v>
      </c>
      <c r="J37" s="17">
        <f t="array" ref="J37">MAX(IF(F37:G37&gt;0,F37:G37))</f>
        <v>5478</v>
      </c>
      <c r="K37" s="17" t="str">
        <f t="shared" si="7"/>
        <v>SI</v>
      </c>
      <c r="L37" s="86">
        <f t="shared" si="8"/>
        <v>0</v>
      </c>
      <c r="M37" s="17">
        <v>100</v>
      </c>
      <c r="N37" s="17">
        <v>200</v>
      </c>
      <c r="O37" s="86">
        <f t="shared" si="9"/>
        <v>600</v>
      </c>
      <c r="P37" s="17">
        <v>200</v>
      </c>
      <c r="Q37" s="17">
        <v>200</v>
      </c>
      <c r="R37" s="86">
        <f t="shared" si="5"/>
        <v>300</v>
      </c>
      <c r="S37" s="86">
        <f t="shared" si="6"/>
        <v>1000</v>
      </c>
    </row>
    <row r="38" spans="1:19" ht="21" x14ac:dyDescent="0.15">
      <c r="A38" s="17">
        <v>36</v>
      </c>
      <c r="B38" s="5" t="s">
        <v>161</v>
      </c>
      <c r="C38" s="22">
        <v>18750</v>
      </c>
      <c r="D38" s="10">
        <v>30</v>
      </c>
      <c r="E38" s="18">
        <f t="shared" si="3"/>
        <v>562500</v>
      </c>
      <c r="F38" s="17">
        <f>VLOOKUP(A38,BOYACA!A:G,6,FALSE)</f>
        <v>17999</v>
      </c>
      <c r="G38" s="17">
        <f>VLOOKUP(A38,FMEJIA!A:G,7,FALSE)</f>
        <v>18750</v>
      </c>
      <c r="H38" s="17" t="str">
        <f t="shared" si="4"/>
        <v>Con ofertas</v>
      </c>
      <c r="I38" s="17">
        <f t="array" ref="I38">MIN(IF(F38:G38&gt;0,F38:G38))</f>
        <v>17999</v>
      </c>
      <c r="J38" s="17">
        <f t="array" ref="J38">MAX(IF(F38:G38&gt;0,F38:G38))</f>
        <v>18750</v>
      </c>
      <c r="K38" s="17" t="str">
        <f t="shared" si="7"/>
        <v>NO</v>
      </c>
      <c r="L38" s="86">
        <f t="shared" si="8"/>
        <v>600</v>
      </c>
      <c r="M38" s="17">
        <v>100</v>
      </c>
      <c r="N38" s="17">
        <v>200</v>
      </c>
      <c r="O38" s="86">
        <f t="shared" si="9"/>
        <v>575.96799999999996</v>
      </c>
      <c r="P38" s="17">
        <v>200</v>
      </c>
      <c r="Q38" s="17">
        <v>200</v>
      </c>
      <c r="R38" s="86">
        <f t="shared" si="5"/>
        <v>900</v>
      </c>
      <c r="S38" s="86">
        <f t="shared" si="6"/>
        <v>975.96799999999996</v>
      </c>
    </row>
    <row r="39" spans="1:19" x14ac:dyDescent="0.15">
      <c r="A39" s="17">
        <v>37</v>
      </c>
      <c r="B39" s="5" t="s">
        <v>162</v>
      </c>
      <c r="C39" s="22">
        <v>10008</v>
      </c>
      <c r="D39" s="10">
        <v>10</v>
      </c>
      <c r="E39" s="18">
        <f t="shared" si="3"/>
        <v>100080</v>
      </c>
      <c r="F39" s="17">
        <f>VLOOKUP(A39,BOYACA!A:G,6,FALSE)</f>
        <v>0</v>
      </c>
      <c r="G39" s="17">
        <f>VLOOKUP(A39,FMEJIA!A:G,7,FALSE)</f>
        <v>10000</v>
      </c>
      <c r="H39" s="17" t="str">
        <f t="shared" si="4"/>
        <v>Con ofertas</v>
      </c>
      <c r="I39" s="17">
        <f t="array" ref="I39">MIN(IF(F39:G39&gt;0,F39:G39))</f>
        <v>10000</v>
      </c>
      <c r="J39" s="17">
        <f t="array" ref="J39">MAX(IF(F39:G39&gt;0,F39:G39))</f>
        <v>10000</v>
      </c>
      <c r="K39" s="17" t="str">
        <f t="shared" si="7"/>
        <v>SI</v>
      </c>
      <c r="L39" s="86">
        <f t="shared" si="8"/>
        <v>0</v>
      </c>
      <c r="M39" s="17">
        <v>100</v>
      </c>
      <c r="N39" s="17">
        <v>200</v>
      </c>
      <c r="O39" s="86">
        <f t="shared" si="9"/>
        <v>600</v>
      </c>
      <c r="P39" s="17">
        <v>200</v>
      </c>
      <c r="Q39" s="17">
        <v>200</v>
      </c>
      <c r="R39" s="86">
        <f t="shared" si="5"/>
        <v>300</v>
      </c>
      <c r="S39" s="86">
        <f t="shared" si="6"/>
        <v>1000</v>
      </c>
    </row>
    <row r="40" spans="1:19" x14ac:dyDescent="0.15">
      <c r="A40" s="17">
        <v>38</v>
      </c>
      <c r="B40" s="5" t="s">
        <v>163</v>
      </c>
      <c r="C40" s="22">
        <v>1670</v>
      </c>
      <c r="D40" s="10">
        <v>1100</v>
      </c>
      <c r="E40" s="18">
        <f t="shared" si="3"/>
        <v>1837000</v>
      </c>
      <c r="F40" s="17">
        <f>VLOOKUP(A40,BOYACA!A:G,6,FALSE)</f>
        <v>1325</v>
      </c>
      <c r="G40" s="17">
        <f>VLOOKUP(A40,FMEJIA!A:G,7,FALSE)</f>
        <v>1629</v>
      </c>
      <c r="H40" s="17" t="str">
        <f t="shared" si="4"/>
        <v>Con ofertas</v>
      </c>
      <c r="I40" s="17">
        <f t="array" ref="I40">MIN(IF(F40:G40&gt;0,F40:G40))</f>
        <v>1325</v>
      </c>
      <c r="J40" s="17">
        <f t="array" ref="J40">MAX(IF(F40:G40&gt;0,F40:G40))</f>
        <v>1629</v>
      </c>
      <c r="K40" s="17" t="str">
        <f t="shared" si="7"/>
        <v>NO</v>
      </c>
      <c r="L40" s="86">
        <f t="shared" si="8"/>
        <v>600</v>
      </c>
      <c r="M40" s="17">
        <v>100</v>
      </c>
      <c r="N40" s="17">
        <v>200</v>
      </c>
      <c r="O40" s="86">
        <f t="shared" si="9"/>
        <v>488.02946593001843</v>
      </c>
      <c r="P40" s="17">
        <v>200</v>
      </c>
      <c r="Q40" s="17">
        <v>200</v>
      </c>
      <c r="R40" s="86">
        <f t="shared" si="5"/>
        <v>900</v>
      </c>
      <c r="S40" s="86">
        <f t="shared" si="6"/>
        <v>888.02946593001843</v>
      </c>
    </row>
    <row r="41" spans="1:19" x14ac:dyDescent="0.15">
      <c r="A41" s="17">
        <v>39</v>
      </c>
      <c r="B41" s="5" t="s">
        <v>164</v>
      </c>
      <c r="C41" s="22">
        <v>1498000</v>
      </c>
      <c r="D41" s="10">
        <v>5</v>
      </c>
      <c r="E41" s="18">
        <f t="shared" si="3"/>
        <v>7490000</v>
      </c>
      <c r="F41" s="17">
        <f>VLOOKUP(A41,BOYACA!A:G,6,FALSE)</f>
        <v>1470808</v>
      </c>
      <c r="G41" s="17">
        <f>VLOOKUP(A41,FMEJIA!A:G,7,FALSE)</f>
        <v>1497585</v>
      </c>
      <c r="H41" s="17" t="str">
        <f t="shared" si="4"/>
        <v>Con ofertas</v>
      </c>
      <c r="I41" s="17">
        <f t="array" ref="I41">MIN(IF(F41:G41&gt;0,F41:G41))</f>
        <v>1470808</v>
      </c>
      <c r="J41" s="17">
        <f t="array" ref="J41">MAX(IF(F41:G41&gt;0,F41:G41))</f>
        <v>1497585</v>
      </c>
      <c r="K41" s="17" t="str">
        <f t="shared" si="7"/>
        <v>NO</v>
      </c>
      <c r="L41" s="86">
        <f t="shared" si="8"/>
        <v>600</v>
      </c>
      <c r="M41" s="17">
        <v>100</v>
      </c>
      <c r="N41" s="17">
        <v>200</v>
      </c>
      <c r="O41" s="86">
        <f t="shared" si="9"/>
        <v>589.27192780376402</v>
      </c>
      <c r="P41" s="17">
        <v>200</v>
      </c>
      <c r="Q41" s="17">
        <v>200</v>
      </c>
      <c r="R41" s="86">
        <f t="shared" si="5"/>
        <v>900</v>
      </c>
      <c r="S41" s="86">
        <f t="shared" si="6"/>
        <v>989.27192780376402</v>
      </c>
    </row>
    <row r="42" spans="1:19" x14ac:dyDescent="0.15">
      <c r="A42" s="17">
        <v>40</v>
      </c>
      <c r="B42" s="5" t="s">
        <v>165</v>
      </c>
      <c r="C42" s="22">
        <v>16264</v>
      </c>
      <c r="D42" s="10">
        <v>200</v>
      </c>
      <c r="E42" s="18">
        <f t="shared" si="3"/>
        <v>3252800</v>
      </c>
      <c r="F42" s="17">
        <f>VLOOKUP(A42,BOYACA!A:G,6,FALSE)</f>
        <v>8773</v>
      </c>
      <c r="G42" s="17">
        <f>VLOOKUP(A42,FMEJIA!A:G,7,FALSE)</f>
        <v>15997</v>
      </c>
      <c r="H42" s="17" t="str">
        <f t="shared" si="4"/>
        <v>Con ofertas</v>
      </c>
      <c r="I42" s="17">
        <f t="array" ref="I42">MIN(IF(F42:G42&gt;0,F42:G42))</f>
        <v>8773</v>
      </c>
      <c r="J42" s="17">
        <f t="array" ref="J42">MAX(IF(F42:G42&gt;0,F42:G42))</f>
        <v>15997</v>
      </c>
      <c r="K42" s="17" t="str">
        <f t="shared" si="7"/>
        <v>NO</v>
      </c>
      <c r="L42" s="86">
        <f t="shared" si="8"/>
        <v>600</v>
      </c>
      <c r="M42" s="17">
        <v>100</v>
      </c>
      <c r="N42" s="17">
        <v>200</v>
      </c>
      <c r="O42" s="86">
        <f t="shared" si="9"/>
        <v>329.04919672438581</v>
      </c>
      <c r="P42" s="17">
        <v>200</v>
      </c>
      <c r="Q42" s="17">
        <v>200</v>
      </c>
      <c r="R42" s="86">
        <f t="shared" si="5"/>
        <v>900</v>
      </c>
      <c r="S42" s="86">
        <f t="shared" si="6"/>
        <v>729.04919672438587</v>
      </c>
    </row>
    <row r="43" spans="1:19" x14ac:dyDescent="0.15">
      <c r="A43" s="17">
        <v>41</v>
      </c>
      <c r="B43" s="5" t="s">
        <v>166</v>
      </c>
      <c r="C43" s="22">
        <v>12064</v>
      </c>
      <c r="D43" s="10">
        <v>100</v>
      </c>
      <c r="E43" s="18">
        <f t="shared" si="3"/>
        <v>1206400</v>
      </c>
      <c r="F43" s="17">
        <f>VLOOKUP(A43,BOYACA!A:G,6,FALSE)</f>
        <v>11839</v>
      </c>
      <c r="G43" s="17">
        <f>VLOOKUP(A43,FMEJIA!A:G,7,FALSE)</f>
        <v>12051</v>
      </c>
      <c r="H43" s="17" t="str">
        <f t="shared" si="4"/>
        <v>Con ofertas</v>
      </c>
      <c r="I43" s="17">
        <f t="array" ref="I43">MIN(IF(F43:G43&gt;0,F43:G43))</f>
        <v>11839</v>
      </c>
      <c r="J43" s="17">
        <f t="array" ref="J43">MAX(IF(F43:G43&gt;0,F43:G43))</f>
        <v>12051</v>
      </c>
      <c r="K43" s="17" t="str">
        <f t="shared" si="7"/>
        <v>NO</v>
      </c>
      <c r="L43" s="86">
        <f t="shared" si="8"/>
        <v>600</v>
      </c>
      <c r="M43" s="17">
        <v>100</v>
      </c>
      <c r="N43" s="17">
        <v>200</v>
      </c>
      <c r="O43" s="86">
        <f t="shared" si="9"/>
        <v>589.44485934777197</v>
      </c>
      <c r="P43" s="17">
        <v>200</v>
      </c>
      <c r="Q43" s="17">
        <v>200</v>
      </c>
      <c r="R43" s="86">
        <f t="shared" si="5"/>
        <v>900</v>
      </c>
      <c r="S43" s="86">
        <f t="shared" si="6"/>
        <v>989.44485934777197</v>
      </c>
    </row>
    <row r="44" spans="1:19" x14ac:dyDescent="0.15">
      <c r="A44" s="17">
        <v>42</v>
      </c>
      <c r="B44" s="5" t="s">
        <v>167</v>
      </c>
      <c r="C44" s="22">
        <v>9210</v>
      </c>
      <c r="D44" s="10">
        <v>3300</v>
      </c>
      <c r="E44" s="18">
        <f t="shared" si="3"/>
        <v>30393000</v>
      </c>
      <c r="F44" s="17">
        <f>VLOOKUP(A44,BOYACA!A:G,6,FALSE)</f>
        <v>6699</v>
      </c>
      <c r="G44" s="17">
        <f>VLOOKUP(A44,FMEJIA!A:G,7,FALSE)</f>
        <v>9206</v>
      </c>
      <c r="H44" s="17" t="str">
        <f t="shared" si="4"/>
        <v>Con ofertas</v>
      </c>
      <c r="I44" s="17">
        <f t="array" ref="I44">MIN(IF(F44:G44&gt;0,F44:G44))</f>
        <v>6699</v>
      </c>
      <c r="J44" s="17">
        <f t="array" ref="J44">MAX(IF(F44:G44&gt;0,F44:G44))</f>
        <v>9206</v>
      </c>
      <c r="K44" s="17" t="str">
        <f t="shared" si="7"/>
        <v>NO</v>
      </c>
      <c r="L44" s="86">
        <f t="shared" si="8"/>
        <v>600</v>
      </c>
      <c r="M44" s="17">
        <v>100</v>
      </c>
      <c r="N44" s="17">
        <v>200</v>
      </c>
      <c r="O44" s="86">
        <f t="shared" si="9"/>
        <v>436.60656093851838</v>
      </c>
      <c r="P44" s="17">
        <v>200</v>
      </c>
      <c r="Q44" s="17">
        <v>200</v>
      </c>
      <c r="R44" s="86">
        <f t="shared" si="5"/>
        <v>900</v>
      </c>
      <c r="S44" s="86">
        <f t="shared" si="6"/>
        <v>836.60656093851844</v>
      </c>
    </row>
    <row r="45" spans="1:19" x14ac:dyDescent="0.15">
      <c r="A45" s="17">
        <v>43</v>
      </c>
      <c r="B45" s="5" t="s">
        <v>168</v>
      </c>
      <c r="C45" s="22">
        <v>15290</v>
      </c>
      <c r="D45" s="10">
        <v>20</v>
      </c>
      <c r="E45" s="18">
        <f t="shared" si="3"/>
        <v>305800</v>
      </c>
      <c r="F45" s="17">
        <f>VLOOKUP(A45,BOYACA!A:G,6,FALSE)</f>
        <v>12120</v>
      </c>
      <c r="G45" s="17">
        <f>VLOOKUP(A45,FMEJIA!A:G,7,FALSE)</f>
        <v>11590</v>
      </c>
      <c r="H45" s="17" t="str">
        <f t="shared" si="4"/>
        <v>Con ofertas</v>
      </c>
      <c r="I45" s="17">
        <f t="array" ref="I45">MIN(IF(F45:G45&gt;0,F45:G45))</f>
        <v>11590</v>
      </c>
      <c r="J45" s="17">
        <f t="array" ref="J45">MAX(IF(F45:G45&gt;0,F45:G45))</f>
        <v>12120</v>
      </c>
      <c r="K45" s="17" t="str">
        <f t="shared" si="7"/>
        <v>NO</v>
      </c>
      <c r="L45" s="86">
        <f t="shared" si="8"/>
        <v>573.76237623762381</v>
      </c>
      <c r="M45" s="17">
        <v>100</v>
      </c>
      <c r="N45" s="17">
        <v>200</v>
      </c>
      <c r="O45" s="86">
        <f t="shared" si="9"/>
        <v>600</v>
      </c>
      <c r="P45" s="17">
        <v>200</v>
      </c>
      <c r="Q45" s="17">
        <v>200</v>
      </c>
      <c r="R45" s="86">
        <f t="shared" si="5"/>
        <v>873.76237623762381</v>
      </c>
      <c r="S45" s="86">
        <f t="shared" si="6"/>
        <v>1000</v>
      </c>
    </row>
    <row r="46" spans="1:19" x14ac:dyDescent="0.15">
      <c r="A46" s="17">
        <v>44</v>
      </c>
      <c r="B46" s="5" t="s">
        <v>169</v>
      </c>
      <c r="C46" s="21">
        <v>193</v>
      </c>
      <c r="D46" s="10">
        <v>200</v>
      </c>
      <c r="E46" s="18">
        <f t="shared" si="3"/>
        <v>38600</v>
      </c>
      <c r="F46" s="17">
        <f>VLOOKUP(A46,BOYACA!A:G,6,FALSE)</f>
        <v>0</v>
      </c>
      <c r="G46" s="17">
        <f>VLOOKUP(A46,FMEJIA!A:G,7,FALSE)</f>
        <v>192</v>
      </c>
      <c r="H46" s="17" t="str">
        <f t="shared" si="4"/>
        <v>Con ofertas</v>
      </c>
      <c r="I46" s="17">
        <f t="array" ref="I46">MIN(IF(F46:G46&gt;0,F46:G46))</f>
        <v>192</v>
      </c>
      <c r="J46" s="17">
        <f t="array" ref="J46">MAX(IF(F46:G46&gt;0,F46:G46))</f>
        <v>192</v>
      </c>
      <c r="K46" s="17" t="str">
        <f t="shared" si="7"/>
        <v>SI</v>
      </c>
      <c r="L46" s="86">
        <f t="shared" si="8"/>
        <v>0</v>
      </c>
      <c r="M46" s="17">
        <v>100</v>
      </c>
      <c r="N46" s="17">
        <v>200</v>
      </c>
      <c r="O46" s="86">
        <f t="shared" si="9"/>
        <v>600</v>
      </c>
      <c r="P46" s="17">
        <v>200</v>
      </c>
      <c r="Q46" s="17">
        <v>200</v>
      </c>
      <c r="R46" s="86">
        <f t="shared" si="5"/>
        <v>300</v>
      </c>
      <c r="S46" s="86">
        <f t="shared" si="6"/>
        <v>1000</v>
      </c>
    </row>
    <row r="47" spans="1:19" x14ac:dyDescent="0.15">
      <c r="A47" s="17">
        <v>45</v>
      </c>
      <c r="B47" s="5" t="s">
        <v>170</v>
      </c>
      <c r="C47" s="22">
        <v>4545</v>
      </c>
      <c r="D47" s="10">
        <v>5</v>
      </c>
      <c r="E47" s="18">
        <f t="shared" si="3"/>
        <v>22725</v>
      </c>
      <c r="F47" s="17">
        <f>VLOOKUP(A47,BOYACA!A:G,6,FALSE)</f>
        <v>0</v>
      </c>
      <c r="G47" s="17">
        <f>VLOOKUP(A47,FMEJIA!A:G,7,FALSE)</f>
        <v>4506</v>
      </c>
      <c r="H47" s="17" t="str">
        <f t="shared" si="4"/>
        <v>Con ofertas</v>
      </c>
      <c r="I47" s="17">
        <f t="array" ref="I47">MIN(IF(F47:G47&gt;0,F47:G47))</f>
        <v>4506</v>
      </c>
      <c r="J47" s="17">
        <f t="array" ref="J47">MAX(IF(F47:G47&gt;0,F47:G47))</f>
        <v>4506</v>
      </c>
      <c r="K47" s="17" t="str">
        <f t="shared" si="7"/>
        <v>SI</v>
      </c>
      <c r="L47" s="86">
        <f t="shared" si="8"/>
        <v>0</v>
      </c>
      <c r="M47" s="17">
        <v>100</v>
      </c>
      <c r="N47" s="17">
        <v>200</v>
      </c>
      <c r="O47" s="86">
        <f t="shared" si="9"/>
        <v>600</v>
      </c>
      <c r="P47" s="17">
        <v>200</v>
      </c>
      <c r="Q47" s="17">
        <v>200</v>
      </c>
      <c r="R47" s="86">
        <f t="shared" si="5"/>
        <v>300</v>
      </c>
      <c r="S47" s="86">
        <f t="shared" si="6"/>
        <v>1000</v>
      </c>
    </row>
    <row r="48" spans="1:19" x14ac:dyDescent="0.15">
      <c r="A48" s="17">
        <v>46</v>
      </c>
      <c r="B48" s="5" t="s">
        <v>171</v>
      </c>
      <c r="C48" s="22">
        <v>1150363</v>
      </c>
      <c r="D48" s="10">
        <v>10</v>
      </c>
      <c r="E48" s="18">
        <f t="shared" si="3"/>
        <v>11503630</v>
      </c>
      <c r="F48" s="17">
        <f>VLOOKUP(A48,BOYACA!A:G,6,FALSE)</f>
        <v>922531</v>
      </c>
      <c r="G48" s="17">
        <f>VLOOKUP(A48,FMEJIA!A:G,7,FALSE)</f>
        <v>1150062</v>
      </c>
      <c r="H48" s="17" t="str">
        <f t="shared" si="4"/>
        <v>Con ofertas</v>
      </c>
      <c r="I48" s="17">
        <f t="array" ref="I48">MIN(IF(F48:G48&gt;0,F48:G48))</f>
        <v>922531</v>
      </c>
      <c r="J48" s="17">
        <f t="array" ref="J48">MAX(IF(F48:G48&gt;0,F48:G48))</f>
        <v>1150062</v>
      </c>
      <c r="K48" s="17" t="str">
        <f t="shared" si="7"/>
        <v>NO</v>
      </c>
      <c r="L48" s="86">
        <f t="shared" si="8"/>
        <v>600</v>
      </c>
      <c r="M48" s="17">
        <v>100</v>
      </c>
      <c r="N48" s="17">
        <v>200</v>
      </c>
      <c r="O48" s="86">
        <f t="shared" si="9"/>
        <v>481.29457368385357</v>
      </c>
      <c r="P48" s="17">
        <v>200</v>
      </c>
      <c r="Q48" s="17">
        <v>200</v>
      </c>
      <c r="R48" s="86">
        <f t="shared" si="5"/>
        <v>900</v>
      </c>
      <c r="S48" s="86">
        <f t="shared" si="6"/>
        <v>881.29457368385351</v>
      </c>
    </row>
    <row r="49" spans="1:19" x14ac:dyDescent="0.15">
      <c r="A49" s="17">
        <v>47</v>
      </c>
      <c r="B49" s="5" t="s">
        <v>172</v>
      </c>
      <c r="C49" s="22">
        <v>27000</v>
      </c>
      <c r="D49" s="10">
        <v>150</v>
      </c>
      <c r="E49" s="18">
        <f t="shared" si="3"/>
        <v>4050000</v>
      </c>
      <c r="F49" s="17">
        <f>VLOOKUP(A49,BOYACA!A:G,6,FALSE)</f>
        <v>0</v>
      </c>
      <c r="G49" s="17">
        <f>VLOOKUP(A49,FMEJIA!A:G,7,FALSE)</f>
        <v>0</v>
      </c>
      <c r="H49" s="17" t="str">
        <f t="shared" si="4"/>
        <v>Sin ofertas</v>
      </c>
      <c r="I49" s="17">
        <f t="array" ref="I49">MIN(IF(F49:G49&gt;0,F49:G49))</f>
        <v>0</v>
      </c>
      <c r="J49" s="17">
        <f t="array" ref="J49">MAX(IF(F49:G49&gt;0,F49:G49))</f>
        <v>0</v>
      </c>
      <c r="K49" s="17" t="str">
        <f t="shared" si="7"/>
        <v>Sin ofertas</v>
      </c>
      <c r="L49" s="86">
        <f t="shared" si="8"/>
        <v>0</v>
      </c>
      <c r="M49" s="17">
        <v>100</v>
      </c>
      <c r="N49" s="17">
        <v>200</v>
      </c>
      <c r="O49" s="86">
        <f t="shared" si="9"/>
        <v>0</v>
      </c>
      <c r="P49" s="17">
        <v>200</v>
      </c>
      <c r="Q49" s="17">
        <v>200</v>
      </c>
      <c r="R49" s="86">
        <f t="shared" si="5"/>
        <v>300</v>
      </c>
      <c r="S49" s="86">
        <f t="shared" si="6"/>
        <v>400</v>
      </c>
    </row>
    <row r="50" spans="1:19" x14ac:dyDescent="0.15">
      <c r="A50" s="17">
        <v>48</v>
      </c>
      <c r="B50" s="5" t="s">
        <v>173</v>
      </c>
      <c r="C50" s="22">
        <v>10063</v>
      </c>
      <c r="D50" s="10">
        <v>60</v>
      </c>
      <c r="E50" s="18">
        <f t="shared" si="3"/>
        <v>603780</v>
      </c>
      <c r="F50" s="17">
        <f>VLOOKUP(A50,BOYACA!A:G,6,FALSE)</f>
        <v>7205</v>
      </c>
      <c r="G50" s="17">
        <f>VLOOKUP(A50,FMEJIA!A:G,7,FALSE)</f>
        <v>10002</v>
      </c>
      <c r="H50" s="17" t="str">
        <f t="shared" si="4"/>
        <v>Con ofertas</v>
      </c>
      <c r="I50" s="17">
        <f t="array" ref="I50">MIN(IF(F50:G50&gt;0,F50:G50))</f>
        <v>7205</v>
      </c>
      <c r="J50" s="17">
        <f t="array" ref="J50">MAX(IF(F50:G50&gt;0,F50:G50))</f>
        <v>10002</v>
      </c>
      <c r="K50" s="17" t="str">
        <f t="shared" si="7"/>
        <v>NO</v>
      </c>
      <c r="L50" s="86">
        <f t="shared" si="8"/>
        <v>600</v>
      </c>
      <c r="M50" s="17">
        <v>100</v>
      </c>
      <c r="N50" s="17">
        <v>200</v>
      </c>
      <c r="O50" s="86">
        <f t="shared" si="9"/>
        <v>432.21355728854229</v>
      </c>
      <c r="P50" s="17">
        <v>200</v>
      </c>
      <c r="Q50" s="17">
        <v>200</v>
      </c>
      <c r="R50" s="86">
        <f t="shared" si="5"/>
        <v>900</v>
      </c>
      <c r="S50" s="86">
        <f t="shared" si="6"/>
        <v>832.21355728854223</v>
      </c>
    </row>
    <row r="51" spans="1:19" x14ac:dyDescent="0.15">
      <c r="A51" s="17">
        <v>49</v>
      </c>
      <c r="B51" s="5" t="s">
        <v>174</v>
      </c>
      <c r="C51" s="22">
        <v>7300</v>
      </c>
      <c r="D51" s="10">
        <v>500</v>
      </c>
      <c r="E51" s="18">
        <f t="shared" si="3"/>
        <v>3650000</v>
      </c>
      <c r="F51" s="17">
        <f>VLOOKUP(A51,BOYACA!A:G,6,FALSE)</f>
        <v>5999</v>
      </c>
      <c r="G51" s="17">
        <f>VLOOKUP(A51,FMEJIA!A:G,7,FALSE)</f>
        <v>7283</v>
      </c>
      <c r="H51" s="17" t="str">
        <f t="shared" si="4"/>
        <v>Con ofertas</v>
      </c>
      <c r="I51" s="17">
        <f t="array" ref="I51">MIN(IF(F51:G51&gt;0,F51:G51))</f>
        <v>5999</v>
      </c>
      <c r="J51" s="17">
        <f t="array" ref="J51">MAX(IF(F51:G51&gt;0,F51:G51))</f>
        <v>7283</v>
      </c>
      <c r="K51" s="17" t="str">
        <f t="shared" si="7"/>
        <v>NO</v>
      </c>
      <c r="L51" s="86">
        <f t="shared" si="8"/>
        <v>600</v>
      </c>
      <c r="M51" s="17">
        <v>100</v>
      </c>
      <c r="N51" s="17">
        <v>200</v>
      </c>
      <c r="O51" s="86">
        <f t="shared" si="9"/>
        <v>494.21941507620488</v>
      </c>
      <c r="P51" s="17">
        <v>200</v>
      </c>
      <c r="Q51" s="17">
        <v>200</v>
      </c>
      <c r="R51" s="86">
        <f t="shared" si="5"/>
        <v>900</v>
      </c>
      <c r="S51" s="86">
        <f t="shared" si="6"/>
        <v>894.21941507620488</v>
      </c>
    </row>
    <row r="52" spans="1:19" ht="21" x14ac:dyDescent="0.15">
      <c r="A52" s="17">
        <v>50</v>
      </c>
      <c r="B52" s="5" t="s">
        <v>175</v>
      </c>
      <c r="C52" s="22">
        <v>25652</v>
      </c>
      <c r="D52" s="10">
        <v>200</v>
      </c>
      <c r="E52" s="18">
        <f t="shared" si="3"/>
        <v>5130400</v>
      </c>
      <c r="F52" s="17">
        <f>VLOOKUP(A52,BOYACA!A:G,6,FALSE)</f>
        <v>0</v>
      </c>
      <c r="G52" s="17">
        <f>VLOOKUP(A52,FMEJIA!A:G,7,FALSE)</f>
        <v>25314</v>
      </c>
      <c r="H52" s="17" t="str">
        <f t="shared" si="4"/>
        <v>Con ofertas</v>
      </c>
      <c r="I52" s="17">
        <f t="array" ref="I52">MIN(IF(F52:G52&gt;0,F52:G52))</f>
        <v>25314</v>
      </c>
      <c r="J52" s="17">
        <f t="array" ref="J52">MAX(IF(F52:G52&gt;0,F52:G52))</f>
        <v>25314</v>
      </c>
      <c r="K52" s="17" t="str">
        <f t="shared" si="7"/>
        <v>SI</v>
      </c>
      <c r="L52" s="86">
        <f t="shared" si="8"/>
        <v>0</v>
      </c>
      <c r="M52" s="17">
        <v>100</v>
      </c>
      <c r="N52" s="17">
        <v>200</v>
      </c>
      <c r="O52" s="86">
        <f t="shared" si="9"/>
        <v>600</v>
      </c>
      <c r="P52" s="17">
        <v>200</v>
      </c>
      <c r="Q52" s="17">
        <v>200</v>
      </c>
      <c r="R52" s="86">
        <f t="shared" si="5"/>
        <v>300</v>
      </c>
      <c r="S52" s="86">
        <f t="shared" si="6"/>
        <v>1000</v>
      </c>
    </row>
    <row r="53" spans="1:19" x14ac:dyDescent="0.15">
      <c r="A53" s="17">
        <v>51</v>
      </c>
      <c r="B53" s="5" t="s">
        <v>176</v>
      </c>
      <c r="C53" s="21">
        <v>17</v>
      </c>
      <c r="D53" s="10">
        <v>500</v>
      </c>
      <c r="E53" s="18">
        <f t="shared" si="3"/>
        <v>8500</v>
      </c>
      <c r="F53" s="17">
        <f>VLOOKUP(A53,BOYACA!A:G,6,FALSE)</f>
        <v>0</v>
      </c>
      <c r="G53" s="17">
        <f>VLOOKUP(A53,FMEJIA!A:G,7,FALSE)</f>
        <v>16</v>
      </c>
      <c r="H53" s="17" t="str">
        <f t="shared" si="4"/>
        <v>Con ofertas</v>
      </c>
      <c r="I53" s="17">
        <f t="array" ref="I53">MIN(IF(F53:G53&gt;0,F53:G53))</f>
        <v>16</v>
      </c>
      <c r="J53" s="17">
        <f t="array" ref="J53">MAX(IF(F53:G53&gt;0,F53:G53))</f>
        <v>16</v>
      </c>
      <c r="K53" s="17" t="str">
        <f t="shared" si="7"/>
        <v>SI</v>
      </c>
      <c r="L53" s="86">
        <f t="shared" si="8"/>
        <v>0</v>
      </c>
      <c r="M53" s="17">
        <v>100</v>
      </c>
      <c r="N53" s="17">
        <v>200</v>
      </c>
      <c r="O53" s="86">
        <f t="shared" si="9"/>
        <v>600</v>
      </c>
      <c r="P53" s="17">
        <v>200</v>
      </c>
      <c r="Q53" s="17">
        <v>200</v>
      </c>
      <c r="R53" s="86">
        <f t="shared" si="5"/>
        <v>300</v>
      </c>
      <c r="S53" s="86">
        <f t="shared" si="6"/>
        <v>1000</v>
      </c>
    </row>
    <row r="54" spans="1:19" x14ac:dyDescent="0.15">
      <c r="A54" s="17">
        <v>52</v>
      </c>
      <c r="B54" s="5" t="s">
        <v>177</v>
      </c>
      <c r="C54" s="21">
        <v>19</v>
      </c>
      <c r="D54" s="10">
        <v>60</v>
      </c>
      <c r="E54" s="18">
        <f t="shared" si="3"/>
        <v>1140</v>
      </c>
      <c r="F54" s="17">
        <f>VLOOKUP(A54,BOYACA!A:G,6,FALSE)</f>
        <v>0</v>
      </c>
      <c r="G54" s="17">
        <f>VLOOKUP(A54,FMEJIA!A:G,7,FALSE)</f>
        <v>18</v>
      </c>
      <c r="H54" s="17" t="str">
        <f t="shared" si="4"/>
        <v>Con ofertas</v>
      </c>
      <c r="I54" s="17">
        <f t="array" ref="I54">MIN(IF(F54:G54&gt;0,F54:G54))</f>
        <v>18</v>
      </c>
      <c r="J54" s="17">
        <f t="array" ref="J54">MAX(IF(F54:G54&gt;0,F54:G54))</f>
        <v>18</v>
      </c>
      <c r="K54" s="17" t="str">
        <f t="shared" si="7"/>
        <v>SI</v>
      </c>
      <c r="L54" s="86">
        <f t="shared" si="8"/>
        <v>0</v>
      </c>
      <c r="M54" s="17">
        <v>100</v>
      </c>
      <c r="N54" s="17">
        <v>200</v>
      </c>
      <c r="O54" s="86">
        <f t="shared" si="9"/>
        <v>600</v>
      </c>
      <c r="P54" s="17">
        <v>200</v>
      </c>
      <c r="Q54" s="17">
        <v>200</v>
      </c>
      <c r="R54" s="86">
        <f t="shared" si="5"/>
        <v>300</v>
      </c>
      <c r="S54" s="86">
        <f t="shared" si="6"/>
        <v>1000</v>
      </c>
    </row>
    <row r="55" spans="1:19" x14ac:dyDescent="0.15">
      <c r="A55" s="17">
        <v>53</v>
      </c>
      <c r="B55" s="5" t="s">
        <v>178</v>
      </c>
      <c r="C55" s="22">
        <v>2190</v>
      </c>
      <c r="D55" s="10">
        <v>500</v>
      </c>
      <c r="E55" s="18">
        <f t="shared" si="3"/>
        <v>1095000</v>
      </c>
      <c r="F55" s="17">
        <f>VLOOKUP(A55,BOYACA!A:G,6,FALSE)</f>
        <v>1627</v>
      </c>
      <c r="G55" s="17">
        <f>VLOOKUP(A55,FMEJIA!A:G,7,FALSE)</f>
        <v>2171</v>
      </c>
      <c r="H55" s="17" t="str">
        <f t="shared" si="4"/>
        <v>Con ofertas</v>
      </c>
      <c r="I55" s="17">
        <f t="array" ref="I55">MIN(IF(F55:G55&gt;0,F55:G55))</f>
        <v>1627</v>
      </c>
      <c r="J55" s="17">
        <f t="array" ref="J55">MAX(IF(F55:G55&gt;0,F55:G55))</f>
        <v>2171</v>
      </c>
      <c r="K55" s="17" t="str">
        <f t="shared" si="7"/>
        <v>NO</v>
      </c>
      <c r="L55" s="86">
        <f t="shared" si="8"/>
        <v>600</v>
      </c>
      <c r="M55" s="17">
        <v>100</v>
      </c>
      <c r="N55" s="17">
        <v>200</v>
      </c>
      <c r="O55" s="86">
        <f t="shared" si="9"/>
        <v>449.6545370796868</v>
      </c>
      <c r="P55" s="17">
        <v>200</v>
      </c>
      <c r="Q55" s="17">
        <v>200</v>
      </c>
      <c r="R55" s="86">
        <f t="shared" si="5"/>
        <v>900</v>
      </c>
      <c r="S55" s="86">
        <f t="shared" si="6"/>
        <v>849.65453707968686</v>
      </c>
    </row>
    <row r="56" spans="1:19" x14ac:dyDescent="0.15">
      <c r="A56" s="17">
        <v>54</v>
      </c>
      <c r="B56" s="5" t="s">
        <v>179</v>
      </c>
      <c r="C56" s="21">
        <v>66</v>
      </c>
      <c r="D56" s="10">
        <v>500</v>
      </c>
      <c r="E56" s="18">
        <f t="shared" si="3"/>
        <v>33000</v>
      </c>
      <c r="F56" s="17">
        <f>VLOOKUP(A56,BOYACA!A:G,6,FALSE)</f>
        <v>0</v>
      </c>
      <c r="G56" s="17">
        <f>VLOOKUP(A56,FMEJIA!A:G,7,FALSE)</f>
        <v>65</v>
      </c>
      <c r="H56" s="17" t="str">
        <f t="shared" si="4"/>
        <v>Con ofertas</v>
      </c>
      <c r="I56" s="17">
        <f t="array" ref="I56">MIN(IF(F56:G56&gt;0,F56:G56))</f>
        <v>65</v>
      </c>
      <c r="J56" s="17">
        <f t="array" ref="J56">MAX(IF(F56:G56&gt;0,F56:G56))</f>
        <v>65</v>
      </c>
      <c r="K56" s="17" t="str">
        <f t="shared" si="7"/>
        <v>SI</v>
      </c>
      <c r="L56" s="86">
        <f t="shared" si="8"/>
        <v>0</v>
      </c>
      <c r="M56" s="17">
        <v>100</v>
      </c>
      <c r="N56" s="17">
        <v>200</v>
      </c>
      <c r="O56" s="86">
        <f t="shared" si="9"/>
        <v>600</v>
      </c>
      <c r="P56" s="17">
        <v>200</v>
      </c>
      <c r="Q56" s="17">
        <v>200</v>
      </c>
      <c r="R56" s="86">
        <f t="shared" si="5"/>
        <v>300</v>
      </c>
      <c r="S56" s="86">
        <f t="shared" si="6"/>
        <v>1000</v>
      </c>
    </row>
    <row r="57" spans="1:19" x14ac:dyDescent="0.15">
      <c r="A57" s="17">
        <v>55</v>
      </c>
      <c r="B57" s="5" t="s">
        <v>180</v>
      </c>
      <c r="C57" s="21">
        <v>380</v>
      </c>
      <c r="D57" s="10">
        <v>1100</v>
      </c>
      <c r="E57" s="18">
        <f t="shared" si="3"/>
        <v>418000</v>
      </c>
      <c r="F57" s="17">
        <f>VLOOKUP(A57,BOYACA!A:G,6,FALSE)</f>
        <v>0</v>
      </c>
      <c r="G57" s="17">
        <f>VLOOKUP(A57,FMEJIA!A:G,7,FALSE)</f>
        <v>374</v>
      </c>
      <c r="H57" s="17" t="str">
        <f t="shared" si="4"/>
        <v>Con ofertas</v>
      </c>
      <c r="I57" s="17">
        <f t="array" ref="I57">MIN(IF(F57:G57&gt;0,F57:G57))</f>
        <v>374</v>
      </c>
      <c r="J57" s="17">
        <f t="array" ref="J57">MAX(IF(F57:G57&gt;0,F57:G57))</f>
        <v>374</v>
      </c>
      <c r="K57" s="17" t="str">
        <f t="shared" si="7"/>
        <v>SI</v>
      </c>
      <c r="L57" s="86">
        <f t="shared" si="8"/>
        <v>0</v>
      </c>
      <c r="M57" s="17">
        <v>100</v>
      </c>
      <c r="N57" s="17">
        <v>200</v>
      </c>
      <c r="O57" s="86">
        <f t="shared" si="9"/>
        <v>600</v>
      </c>
      <c r="P57" s="17">
        <v>200</v>
      </c>
      <c r="Q57" s="17">
        <v>200</v>
      </c>
      <c r="R57" s="86">
        <f t="shared" si="5"/>
        <v>300</v>
      </c>
      <c r="S57" s="86">
        <f t="shared" si="6"/>
        <v>1000</v>
      </c>
    </row>
    <row r="58" spans="1:19" x14ac:dyDescent="0.15">
      <c r="A58" s="17">
        <v>56</v>
      </c>
      <c r="B58" s="5" t="s">
        <v>181</v>
      </c>
      <c r="C58" s="21">
        <v>431</v>
      </c>
      <c r="D58" s="10">
        <v>2000</v>
      </c>
      <c r="E58" s="18">
        <f t="shared" si="3"/>
        <v>862000</v>
      </c>
      <c r="F58" s="17">
        <f>VLOOKUP(A58,BOYACA!A:G,6,FALSE)</f>
        <v>430</v>
      </c>
      <c r="G58" s="17">
        <f>VLOOKUP(A58,FMEJIA!A:G,7,FALSE)</f>
        <v>430</v>
      </c>
      <c r="H58" s="17" t="str">
        <f t="shared" si="4"/>
        <v>Con ofertas</v>
      </c>
      <c r="I58" s="17">
        <f t="array" ref="I58">MIN(IF(F58:G58&gt;0,F58:G58))</f>
        <v>430</v>
      </c>
      <c r="J58" s="17">
        <f t="array" ref="J58">MAX(IF(F58:G58&gt;0,F58:G58))</f>
        <v>430</v>
      </c>
      <c r="K58" s="17" t="str">
        <f t="shared" si="7"/>
        <v>NO</v>
      </c>
      <c r="L58" s="86">
        <f t="shared" si="8"/>
        <v>600</v>
      </c>
      <c r="M58" s="17">
        <v>100</v>
      </c>
      <c r="N58" s="17">
        <v>200</v>
      </c>
      <c r="O58" s="86">
        <f t="shared" si="9"/>
        <v>600</v>
      </c>
      <c r="P58" s="17">
        <v>200</v>
      </c>
      <c r="Q58" s="17">
        <v>200</v>
      </c>
      <c r="R58" s="86">
        <f t="shared" si="5"/>
        <v>900</v>
      </c>
      <c r="S58" s="86">
        <f t="shared" si="6"/>
        <v>1000</v>
      </c>
    </row>
    <row r="59" spans="1:19" x14ac:dyDescent="0.15">
      <c r="A59" s="17">
        <v>57</v>
      </c>
      <c r="B59" s="5" t="s">
        <v>182</v>
      </c>
      <c r="C59" s="22">
        <v>2044</v>
      </c>
      <c r="D59" s="10">
        <v>22000</v>
      </c>
      <c r="E59" s="18">
        <f t="shared" si="3"/>
        <v>44968000</v>
      </c>
      <c r="F59" s="17">
        <f>VLOOKUP(A59,BOYACA!A:G,6,FALSE)</f>
        <v>0</v>
      </c>
      <c r="G59" s="17">
        <f>VLOOKUP(A59,FMEJIA!A:G,7,FALSE)</f>
        <v>2017</v>
      </c>
      <c r="H59" s="17" t="str">
        <f t="shared" si="4"/>
        <v>Con ofertas</v>
      </c>
      <c r="I59" s="17">
        <f t="array" ref="I59">MIN(IF(F59:G59&gt;0,F59:G59))</f>
        <v>2017</v>
      </c>
      <c r="J59" s="17">
        <f t="array" ref="J59">MAX(IF(F59:G59&gt;0,F59:G59))</f>
        <v>2017</v>
      </c>
      <c r="K59" s="17" t="str">
        <f t="shared" si="7"/>
        <v>SI</v>
      </c>
      <c r="L59" s="86">
        <f t="shared" si="8"/>
        <v>0</v>
      </c>
      <c r="M59" s="17">
        <v>100</v>
      </c>
      <c r="N59" s="17">
        <v>200</v>
      </c>
      <c r="O59" s="86">
        <f t="shared" si="9"/>
        <v>600</v>
      </c>
      <c r="P59" s="17">
        <v>200</v>
      </c>
      <c r="Q59" s="17">
        <v>200</v>
      </c>
      <c r="R59" s="86">
        <f t="shared" si="5"/>
        <v>300</v>
      </c>
      <c r="S59" s="86">
        <f t="shared" si="6"/>
        <v>1000</v>
      </c>
    </row>
    <row r="60" spans="1:19" x14ac:dyDescent="0.15">
      <c r="A60" s="17">
        <v>58</v>
      </c>
      <c r="B60" s="5" t="s">
        <v>183</v>
      </c>
      <c r="C60" s="22">
        <v>2637</v>
      </c>
      <c r="D60" s="10">
        <v>1200</v>
      </c>
      <c r="E60" s="18">
        <f t="shared" si="3"/>
        <v>3164400</v>
      </c>
      <c r="F60" s="17">
        <f>VLOOKUP(A60,BOYACA!A:G,6,FALSE)</f>
        <v>0</v>
      </c>
      <c r="G60" s="17">
        <f>VLOOKUP(A60,FMEJIA!A:G,7,FALSE)</f>
        <v>2614</v>
      </c>
      <c r="H60" s="17" t="str">
        <f t="shared" si="4"/>
        <v>Con ofertas</v>
      </c>
      <c r="I60" s="17">
        <f t="array" ref="I60">MIN(IF(F60:G60&gt;0,F60:G60))</f>
        <v>2614</v>
      </c>
      <c r="J60" s="17">
        <f t="array" ref="J60">MAX(IF(F60:G60&gt;0,F60:G60))</f>
        <v>2614</v>
      </c>
      <c r="K60" s="17" t="str">
        <f t="shared" si="7"/>
        <v>SI</v>
      </c>
      <c r="L60" s="86">
        <f t="shared" si="8"/>
        <v>0</v>
      </c>
      <c r="M60" s="17">
        <v>100</v>
      </c>
      <c r="N60" s="17">
        <v>200</v>
      </c>
      <c r="O60" s="86">
        <f t="shared" si="9"/>
        <v>600</v>
      </c>
      <c r="P60" s="17">
        <v>200</v>
      </c>
      <c r="Q60" s="17">
        <v>200</v>
      </c>
      <c r="R60" s="86">
        <f t="shared" si="5"/>
        <v>300</v>
      </c>
      <c r="S60" s="86">
        <f t="shared" si="6"/>
        <v>1000</v>
      </c>
    </row>
    <row r="61" spans="1:19" x14ac:dyDescent="0.15">
      <c r="A61" s="17">
        <v>59</v>
      </c>
      <c r="B61" s="5" t="s">
        <v>184</v>
      </c>
      <c r="C61" s="21">
        <v>280</v>
      </c>
      <c r="D61" s="10">
        <v>300</v>
      </c>
      <c r="E61" s="18">
        <f t="shared" si="3"/>
        <v>84000</v>
      </c>
      <c r="F61" s="17">
        <f>VLOOKUP(A61,BOYACA!A:G,6,FALSE)</f>
        <v>229</v>
      </c>
      <c r="G61" s="17">
        <f>VLOOKUP(A61,FMEJIA!A:G,7,FALSE)</f>
        <v>277</v>
      </c>
      <c r="H61" s="17" t="str">
        <f t="shared" si="4"/>
        <v>Con ofertas</v>
      </c>
      <c r="I61" s="17">
        <f t="array" ref="I61">MIN(IF(F61:G61&gt;0,F61:G61))</f>
        <v>229</v>
      </c>
      <c r="J61" s="17">
        <f t="array" ref="J61">MAX(IF(F61:G61&gt;0,F61:G61))</f>
        <v>277</v>
      </c>
      <c r="K61" s="17" t="str">
        <f t="shared" si="7"/>
        <v>NO</v>
      </c>
      <c r="L61" s="86">
        <f t="shared" si="8"/>
        <v>600</v>
      </c>
      <c r="M61" s="17">
        <v>100</v>
      </c>
      <c r="N61" s="17">
        <v>200</v>
      </c>
      <c r="O61" s="86">
        <f t="shared" si="9"/>
        <v>496.02888086642599</v>
      </c>
      <c r="P61" s="17">
        <v>200</v>
      </c>
      <c r="Q61" s="17">
        <v>200</v>
      </c>
      <c r="R61" s="86">
        <f t="shared" si="5"/>
        <v>900</v>
      </c>
      <c r="S61" s="86">
        <f t="shared" si="6"/>
        <v>896.02888086642599</v>
      </c>
    </row>
    <row r="62" spans="1:19" x14ac:dyDescent="0.15">
      <c r="A62" s="17">
        <v>60</v>
      </c>
      <c r="B62" s="5" t="s">
        <v>185</v>
      </c>
      <c r="C62" s="21">
        <v>375</v>
      </c>
      <c r="D62" s="10">
        <v>1500</v>
      </c>
      <c r="E62" s="18">
        <f t="shared" si="3"/>
        <v>562500</v>
      </c>
      <c r="F62" s="17">
        <f>VLOOKUP(A62,BOYACA!A:G,6,FALSE)</f>
        <v>284</v>
      </c>
      <c r="G62" s="17">
        <f>VLOOKUP(A62,FMEJIA!A:G,7,FALSE)</f>
        <v>374</v>
      </c>
      <c r="H62" s="17" t="str">
        <f t="shared" si="4"/>
        <v>Con ofertas</v>
      </c>
      <c r="I62" s="17">
        <f t="array" ref="I62">MIN(IF(F62:G62&gt;0,F62:G62))</f>
        <v>284</v>
      </c>
      <c r="J62" s="17">
        <f t="array" ref="J62">MAX(IF(F62:G62&gt;0,F62:G62))</f>
        <v>374</v>
      </c>
      <c r="K62" s="17" t="str">
        <f t="shared" si="7"/>
        <v>NO</v>
      </c>
      <c r="L62" s="86">
        <f t="shared" si="8"/>
        <v>600</v>
      </c>
      <c r="M62" s="17">
        <v>100</v>
      </c>
      <c r="N62" s="17">
        <v>200</v>
      </c>
      <c r="O62" s="86">
        <f t="shared" si="9"/>
        <v>455.61497326203209</v>
      </c>
      <c r="P62" s="17">
        <v>200</v>
      </c>
      <c r="Q62" s="17">
        <v>200</v>
      </c>
      <c r="R62" s="86">
        <f t="shared" si="5"/>
        <v>900</v>
      </c>
      <c r="S62" s="86">
        <f t="shared" si="6"/>
        <v>855.61497326203209</v>
      </c>
    </row>
    <row r="63" spans="1:19" x14ac:dyDescent="0.15">
      <c r="A63" s="17">
        <v>61</v>
      </c>
      <c r="B63" s="5" t="s">
        <v>186</v>
      </c>
      <c r="C63" s="21">
        <v>138</v>
      </c>
      <c r="D63" s="10">
        <v>100</v>
      </c>
      <c r="E63" s="18">
        <f t="shared" si="3"/>
        <v>13800</v>
      </c>
      <c r="F63" s="17">
        <f>VLOOKUP(A63,BOYACA!A:G,6,FALSE)</f>
        <v>0</v>
      </c>
      <c r="G63" s="17">
        <f>VLOOKUP(A63,FMEJIA!A:G,7,FALSE)</f>
        <v>137</v>
      </c>
      <c r="H63" s="17" t="str">
        <f t="shared" si="4"/>
        <v>Con ofertas</v>
      </c>
      <c r="I63" s="17">
        <f t="array" ref="I63">MIN(IF(F63:G63&gt;0,F63:G63))</f>
        <v>137</v>
      </c>
      <c r="J63" s="17">
        <f t="array" ref="J63">MAX(IF(F63:G63&gt;0,F63:G63))</f>
        <v>137</v>
      </c>
      <c r="K63" s="17" t="str">
        <f t="shared" si="7"/>
        <v>SI</v>
      </c>
      <c r="L63" s="86">
        <f t="shared" si="8"/>
        <v>0</v>
      </c>
      <c r="M63" s="17">
        <v>100</v>
      </c>
      <c r="N63" s="17">
        <v>200</v>
      </c>
      <c r="O63" s="86">
        <f t="shared" si="9"/>
        <v>600</v>
      </c>
      <c r="P63" s="17">
        <v>200</v>
      </c>
      <c r="Q63" s="17">
        <v>200</v>
      </c>
      <c r="R63" s="86">
        <f t="shared" si="5"/>
        <v>300</v>
      </c>
      <c r="S63" s="86">
        <f t="shared" si="6"/>
        <v>1000</v>
      </c>
    </row>
    <row r="64" spans="1:19" x14ac:dyDescent="0.15">
      <c r="A64" s="17">
        <v>62</v>
      </c>
      <c r="B64" s="5" t="s">
        <v>187</v>
      </c>
      <c r="C64" s="22">
        <v>8442</v>
      </c>
      <c r="D64" s="10">
        <v>50</v>
      </c>
      <c r="E64" s="18">
        <f t="shared" si="3"/>
        <v>422100</v>
      </c>
      <c r="F64" s="17">
        <f>VLOOKUP(A64,BOYACA!A:G,6,FALSE)</f>
        <v>0</v>
      </c>
      <c r="G64" s="17">
        <f>VLOOKUP(A64,FMEJIA!A:G,7,FALSE)</f>
        <v>0</v>
      </c>
      <c r="H64" s="17" t="str">
        <f t="shared" si="4"/>
        <v>Sin ofertas</v>
      </c>
      <c r="I64" s="17">
        <f t="array" ref="I64">MIN(IF(F64:G64&gt;0,F64:G64))</f>
        <v>0</v>
      </c>
      <c r="J64" s="17">
        <f t="array" ref="J64">MAX(IF(F64:G64&gt;0,F64:G64))</f>
        <v>0</v>
      </c>
      <c r="K64" s="17" t="str">
        <f t="shared" si="7"/>
        <v>Sin ofertas</v>
      </c>
      <c r="L64" s="86">
        <f t="shared" si="8"/>
        <v>0</v>
      </c>
      <c r="M64" s="17">
        <v>100</v>
      </c>
      <c r="N64" s="17">
        <v>200</v>
      </c>
      <c r="O64" s="86">
        <f t="shared" si="9"/>
        <v>0</v>
      </c>
      <c r="P64" s="17">
        <v>200</v>
      </c>
      <c r="Q64" s="17">
        <v>200</v>
      </c>
      <c r="R64" s="86">
        <f t="shared" si="5"/>
        <v>300</v>
      </c>
      <c r="S64" s="86">
        <f t="shared" si="6"/>
        <v>400</v>
      </c>
    </row>
    <row r="65" spans="1:19" x14ac:dyDescent="0.15">
      <c r="A65" s="17">
        <v>63</v>
      </c>
      <c r="B65" s="5" t="s">
        <v>188</v>
      </c>
      <c r="C65" s="21">
        <v>296</v>
      </c>
      <c r="D65" s="10">
        <v>100</v>
      </c>
      <c r="E65" s="18">
        <f t="shared" si="3"/>
        <v>29600</v>
      </c>
      <c r="F65" s="17">
        <f>VLOOKUP(A65,BOYACA!A:G,6,FALSE)</f>
        <v>0</v>
      </c>
      <c r="G65" s="17">
        <f>VLOOKUP(A65,FMEJIA!A:G,7,FALSE)</f>
        <v>294</v>
      </c>
      <c r="H65" s="17" t="str">
        <f t="shared" si="4"/>
        <v>Con ofertas</v>
      </c>
      <c r="I65" s="17">
        <f t="array" ref="I65">MIN(IF(F65:G65&gt;0,F65:G65))</f>
        <v>294</v>
      </c>
      <c r="J65" s="17">
        <f t="array" ref="J65">MAX(IF(F65:G65&gt;0,F65:G65))</f>
        <v>294</v>
      </c>
      <c r="K65" s="17" t="str">
        <f t="shared" si="7"/>
        <v>SI</v>
      </c>
      <c r="L65" s="86">
        <f t="shared" si="8"/>
        <v>0</v>
      </c>
      <c r="M65" s="17">
        <v>100</v>
      </c>
      <c r="N65" s="17">
        <v>200</v>
      </c>
      <c r="O65" s="86">
        <f t="shared" si="9"/>
        <v>600</v>
      </c>
      <c r="P65" s="17">
        <v>200</v>
      </c>
      <c r="Q65" s="17">
        <v>200</v>
      </c>
      <c r="R65" s="86">
        <f t="shared" si="5"/>
        <v>300</v>
      </c>
      <c r="S65" s="86">
        <f t="shared" si="6"/>
        <v>1000</v>
      </c>
    </row>
    <row r="66" spans="1:19" x14ac:dyDescent="0.15">
      <c r="A66" s="17">
        <v>64</v>
      </c>
      <c r="B66" s="5" t="s">
        <v>189</v>
      </c>
      <c r="C66" s="22">
        <v>6094</v>
      </c>
      <c r="D66" s="10">
        <v>450</v>
      </c>
      <c r="E66" s="18">
        <f t="shared" si="3"/>
        <v>2742300</v>
      </c>
      <c r="F66" s="17">
        <f>VLOOKUP(A66,BOYACA!A:G,6,FALSE)</f>
        <v>0</v>
      </c>
      <c r="G66" s="17">
        <f>VLOOKUP(A66,FMEJIA!A:G,7,FALSE)</f>
        <v>6061</v>
      </c>
      <c r="H66" s="17" t="str">
        <f t="shared" si="4"/>
        <v>Con ofertas</v>
      </c>
      <c r="I66" s="17">
        <f t="array" ref="I66">MIN(IF(F66:G66&gt;0,F66:G66))</f>
        <v>6061</v>
      </c>
      <c r="J66" s="17">
        <f t="array" ref="J66">MAX(IF(F66:G66&gt;0,F66:G66))</f>
        <v>6061</v>
      </c>
      <c r="K66" s="17" t="str">
        <f t="shared" si="7"/>
        <v>SI</v>
      </c>
      <c r="L66" s="86">
        <f t="shared" si="8"/>
        <v>0</v>
      </c>
      <c r="M66" s="17">
        <v>100</v>
      </c>
      <c r="N66" s="17">
        <v>200</v>
      </c>
      <c r="O66" s="86">
        <f t="shared" si="9"/>
        <v>600</v>
      </c>
      <c r="P66" s="17">
        <v>200</v>
      </c>
      <c r="Q66" s="17">
        <v>200</v>
      </c>
      <c r="R66" s="86">
        <f t="shared" si="5"/>
        <v>300</v>
      </c>
      <c r="S66" s="86">
        <f t="shared" si="6"/>
        <v>1000</v>
      </c>
    </row>
    <row r="67" spans="1:19" x14ac:dyDescent="0.15">
      <c r="A67" s="17">
        <v>65</v>
      </c>
      <c r="B67" s="5" t="s">
        <v>190</v>
      </c>
      <c r="C67" s="22">
        <v>3055</v>
      </c>
      <c r="D67" s="10">
        <v>80</v>
      </c>
      <c r="E67" s="18">
        <f t="shared" si="3"/>
        <v>244400</v>
      </c>
      <c r="F67" s="17">
        <f>VLOOKUP(A67,BOYACA!A:G,6,FALSE)</f>
        <v>1205</v>
      </c>
      <c r="G67" s="17">
        <f>VLOOKUP(A67,FMEJIA!A:G,7,FALSE)</f>
        <v>3051</v>
      </c>
      <c r="H67" s="17" t="str">
        <f t="shared" si="4"/>
        <v>Con ofertas</v>
      </c>
      <c r="I67" s="17">
        <f t="array" ref="I67">MIN(IF(F67:G67&gt;0,F67:G67))</f>
        <v>1205</v>
      </c>
      <c r="J67" s="17">
        <f t="array" ref="J67">MAX(IF(F67:G67&gt;0,F67:G67))</f>
        <v>3051</v>
      </c>
      <c r="K67" s="17" t="str">
        <f t="shared" ref="K67:K98" si="10">IF(I67=0,"Sin ofertas",IF((I67/SUM(F67:G67))=1,"SI","NO"))</f>
        <v>NO</v>
      </c>
      <c r="L67" s="86">
        <f t="shared" ref="L67:L98" si="11">IF(F67=0,0,(600*I67)/F67)</f>
        <v>600</v>
      </c>
      <c r="M67" s="17">
        <v>100</v>
      </c>
      <c r="N67" s="17">
        <v>200</v>
      </c>
      <c r="O67" s="86">
        <f t="shared" ref="O67:O98" si="12">IF(G67=0,0,(600*I67)/G67)</f>
        <v>236.97148475909538</v>
      </c>
      <c r="P67" s="17">
        <v>200</v>
      </c>
      <c r="Q67" s="17">
        <v>200</v>
      </c>
      <c r="R67" s="86">
        <f t="shared" si="5"/>
        <v>900</v>
      </c>
      <c r="S67" s="86">
        <f t="shared" si="6"/>
        <v>636.97148475909535</v>
      </c>
    </row>
    <row r="68" spans="1:19" x14ac:dyDescent="0.15">
      <c r="A68" s="17">
        <v>66</v>
      </c>
      <c r="B68" s="5" t="s">
        <v>191</v>
      </c>
      <c r="C68" s="22">
        <v>27969</v>
      </c>
      <c r="D68" s="10">
        <v>10</v>
      </c>
      <c r="E68" s="18">
        <f t="shared" ref="E68:E131" si="13">+D68*C68</f>
        <v>279690</v>
      </c>
      <c r="F68" s="17">
        <f>VLOOKUP(A68,BOYACA!A:G,6,FALSE)</f>
        <v>17108</v>
      </c>
      <c r="G68" s="17">
        <f>VLOOKUP(A68,FMEJIA!A:G,7,FALSE)</f>
        <v>27794</v>
      </c>
      <c r="H68" s="17" t="str">
        <f t="shared" ref="H68:H131" si="14">IF((F68+G68)&gt;0,"Con ofertas","Sin ofertas")</f>
        <v>Con ofertas</v>
      </c>
      <c r="I68" s="17">
        <f t="array" ref="I68">MIN(IF(F68:G68&gt;0,F68:G68))</f>
        <v>17108</v>
      </c>
      <c r="J68" s="17">
        <f t="array" ref="J68">MAX(IF(F68:G68&gt;0,F68:G68))</f>
        <v>27794</v>
      </c>
      <c r="K68" s="17" t="str">
        <f t="shared" si="10"/>
        <v>NO</v>
      </c>
      <c r="L68" s="86">
        <f t="shared" si="11"/>
        <v>600</v>
      </c>
      <c r="M68" s="17">
        <v>100</v>
      </c>
      <c r="N68" s="17">
        <v>200</v>
      </c>
      <c r="O68" s="86">
        <f t="shared" si="12"/>
        <v>369.31711880261929</v>
      </c>
      <c r="P68" s="17">
        <v>200</v>
      </c>
      <c r="Q68" s="17">
        <v>200</v>
      </c>
      <c r="R68" s="86">
        <f t="shared" ref="R68:R131" si="15">L68+M68+N68</f>
        <v>900</v>
      </c>
      <c r="S68" s="86">
        <f t="shared" ref="S68:S131" si="16">O68+P68+Q68</f>
        <v>769.31711880261923</v>
      </c>
    </row>
    <row r="69" spans="1:19" x14ac:dyDescent="0.15">
      <c r="A69" s="17">
        <v>67</v>
      </c>
      <c r="B69" s="5" t="s">
        <v>192</v>
      </c>
      <c r="C69" s="22">
        <v>2916</v>
      </c>
      <c r="D69" s="10">
        <v>30</v>
      </c>
      <c r="E69" s="18">
        <f t="shared" si="13"/>
        <v>87480</v>
      </c>
      <c r="F69" s="17">
        <f>VLOOKUP(A69,BOYACA!A:G,6,FALSE)</f>
        <v>0</v>
      </c>
      <c r="G69" s="17">
        <f>VLOOKUP(A69,FMEJIA!A:G,7,FALSE)</f>
        <v>2909</v>
      </c>
      <c r="H69" s="17" t="str">
        <f t="shared" si="14"/>
        <v>Con ofertas</v>
      </c>
      <c r="I69" s="17">
        <f t="array" ref="I69">MIN(IF(F69:G69&gt;0,F69:G69))</f>
        <v>2909</v>
      </c>
      <c r="J69" s="17">
        <f t="array" ref="J69">MAX(IF(F69:G69&gt;0,F69:G69))</f>
        <v>2909</v>
      </c>
      <c r="K69" s="17" t="str">
        <f t="shared" si="10"/>
        <v>SI</v>
      </c>
      <c r="L69" s="86">
        <f t="shared" si="11"/>
        <v>0</v>
      </c>
      <c r="M69" s="17">
        <v>100</v>
      </c>
      <c r="N69" s="17">
        <v>200</v>
      </c>
      <c r="O69" s="86">
        <f t="shared" si="12"/>
        <v>600</v>
      </c>
      <c r="P69" s="17">
        <v>200</v>
      </c>
      <c r="Q69" s="17">
        <v>200</v>
      </c>
      <c r="R69" s="86">
        <f t="shared" si="15"/>
        <v>300</v>
      </c>
      <c r="S69" s="86">
        <f t="shared" si="16"/>
        <v>1000</v>
      </c>
    </row>
    <row r="70" spans="1:19" x14ac:dyDescent="0.15">
      <c r="A70" s="17">
        <v>68</v>
      </c>
      <c r="B70" s="5" t="s">
        <v>193</v>
      </c>
      <c r="C70" s="22">
        <v>1814</v>
      </c>
      <c r="D70" s="10">
        <v>80</v>
      </c>
      <c r="E70" s="18">
        <f t="shared" si="13"/>
        <v>145120</v>
      </c>
      <c r="F70" s="17">
        <f>VLOOKUP(A70,BOYACA!A:G,6,FALSE)</f>
        <v>0</v>
      </c>
      <c r="G70" s="17">
        <f>VLOOKUP(A70,FMEJIA!A:G,7,FALSE)</f>
        <v>1809</v>
      </c>
      <c r="H70" s="17" t="str">
        <f t="shared" si="14"/>
        <v>Con ofertas</v>
      </c>
      <c r="I70" s="17">
        <f t="array" ref="I70">MIN(IF(F70:G70&gt;0,F70:G70))</f>
        <v>1809</v>
      </c>
      <c r="J70" s="17">
        <f t="array" ref="J70">MAX(IF(F70:G70&gt;0,F70:G70))</f>
        <v>1809</v>
      </c>
      <c r="K70" s="17" t="str">
        <f t="shared" si="10"/>
        <v>SI</v>
      </c>
      <c r="L70" s="86">
        <f t="shared" si="11"/>
        <v>0</v>
      </c>
      <c r="M70" s="17">
        <v>100</v>
      </c>
      <c r="N70" s="17">
        <v>200</v>
      </c>
      <c r="O70" s="86">
        <f t="shared" si="12"/>
        <v>600</v>
      </c>
      <c r="P70" s="17">
        <v>200</v>
      </c>
      <c r="Q70" s="17">
        <v>200</v>
      </c>
      <c r="R70" s="86">
        <f t="shared" si="15"/>
        <v>300</v>
      </c>
      <c r="S70" s="86">
        <f t="shared" si="16"/>
        <v>1000</v>
      </c>
    </row>
    <row r="71" spans="1:19" x14ac:dyDescent="0.15">
      <c r="A71" s="17">
        <v>69</v>
      </c>
      <c r="B71" s="5" t="s">
        <v>194</v>
      </c>
      <c r="C71" s="22">
        <v>112000</v>
      </c>
      <c r="D71" s="10">
        <v>30</v>
      </c>
      <c r="E71" s="18">
        <f t="shared" si="13"/>
        <v>3360000</v>
      </c>
      <c r="F71" s="17">
        <f>VLOOKUP(A71,BOYACA!A:G,6,FALSE)</f>
        <v>87647</v>
      </c>
      <c r="G71" s="17">
        <f>VLOOKUP(A71,FMEJIA!A:G,7,FALSE)</f>
        <v>111940</v>
      </c>
      <c r="H71" s="17" t="str">
        <f t="shared" si="14"/>
        <v>Con ofertas</v>
      </c>
      <c r="I71" s="17">
        <f t="array" ref="I71">MIN(IF(F71:G71&gt;0,F71:G71))</f>
        <v>87647</v>
      </c>
      <c r="J71" s="17">
        <f t="array" ref="J71">MAX(IF(F71:G71&gt;0,F71:G71))</f>
        <v>111940</v>
      </c>
      <c r="K71" s="17" t="str">
        <f t="shared" si="10"/>
        <v>NO</v>
      </c>
      <c r="L71" s="86">
        <f t="shared" si="11"/>
        <v>600</v>
      </c>
      <c r="M71" s="17">
        <v>100</v>
      </c>
      <c r="N71" s="17">
        <v>200</v>
      </c>
      <c r="O71" s="86">
        <f t="shared" si="12"/>
        <v>469.78917277112737</v>
      </c>
      <c r="P71" s="17">
        <v>200</v>
      </c>
      <c r="Q71" s="17">
        <v>200</v>
      </c>
      <c r="R71" s="86">
        <f t="shared" si="15"/>
        <v>900</v>
      </c>
      <c r="S71" s="86">
        <f t="shared" si="16"/>
        <v>869.78917277112737</v>
      </c>
    </row>
    <row r="72" spans="1:19" x14ac:dyDescent="0.15">
      <c r="A72" s="17">
        <v>70</v>
      </c>
      <c r="B72" s="5" t="s">
        <v>195</v>
      </c>
      <c r="C72" s="21">
        <v>55</v>
      </c>
      <c r="D72" s="10">
        <v>10</v>
      </c>
      <c r="E72" s="18">
        <f t="shared" si="13"/>
        <v>550</v>
      </c>
      <c r="F72" s="17">
        <f>VLOOKUP(A72,BOYACA!A:G,6,FALSE)</f>
        <v>0</v>
      </c>
      <c r="G72" s="17">
        <f>VLOOKUP(A72,FMEJIA!A:G,7,FALSE)</f>
        <v>55</v>
      </c>
      <c r="H72" s="17" t="str">
        <f t="shared" si="14"/>
        <v>Con ofertas</v>
      </c>
      <c r="I72" s="17">
        <f t="array" ref="I72">MIN(IF(F72:G72&gt;0,F72:G72))</f>
        <v>55</v>
      </c>
      <c r="J72" s="17">
        <f t="array" ref="J72">MAX(IF(F72:G72&gt;0,F72:G72))</f>
        <v>55</v>
      </c>
      <c r="K72" s="17" t="str">
        <f t="shared" si="10"/>
        <v>SI</v>
      </c>
      <c r="L72" s="86">
        <f t="shared" si="11"/>
        <v>0</v>
      </c>
      <c r="M72" s="17">
        <v>100</v>
      </c>
      <c r="N72" s="17">
        <v>200</v>
      </c>
      <c r="O72" s="86">
        <f t="shared" si="12"/>
        <v>600</v>
      </c>
      <c r="P72" s="17">
        <v>200</v>
      </c>
      <c r="Q72" s="17">
        <v>200</v>
      </c>
      <c r="R72" s="86">
        <f t="shared" si="15"/>
        <v>300</v>
      </c>
      <c r="S72" s="86">
        <f t="shared" si="16"/>
        <v>1000</v>
      </c>
    </row>
    <row r="73" spans="1:19" x14ac:dyDescent="0.15">
      <c r="A73" s="17">
        <v>71</v>
      </c>
      <c r="B73" s="5" t="s">
        <v>196</v>
      </c>
      <c r="C73" s="21">
        <v>156</v>
      </c>
      <c r="D73" s="10">
        <v>20</v>
      </c>
      <c r="E73" s="18">
        <f t="shared" si="13"/>
        <v>3120</v>
      </c>
      <c r="F73" s="17">
        <f>VLOOKUP(A73,BOYACA!A:G,6,FALSE)</f>
        <v>0</v>
      </c>
      <c r="G73" s="17">
        <f>VLOOKUP(A73,FMEJIA!A:G,7,FALSE)</f>
        <v>0</v>
      </c>
      <c r="H73" s="17" t="str">
        <f t="shared" si="14"/>
        <v>Sin ofertas</v>
      </c>
      <c r="I73" s="17">
        <f t="array" ref="I73">MIN(IF(F73:G73&gt;0,F73:G73))</f>
        <v>0</v>
      </c>
      <c r="J73" s="17">
        <f t="array" ref="J73">MAX(IF(F73:G73&gt;0,F73:G73))</f>
        <v>0</v>
      </c>
      <c r="K73" s="17" t="str">
        <f t="shared" si="10"/>
        <v>Sin ofertas</v>
      </c>
      <c r="L73" s="86">
        <f t="shared" si="11"/>
        <v>0</v>
      </c>
      <c r="M73" s="17">
        <v>100</v>
      </c>
      <c r="N73" s="17">
        <v>200</v>
      </c>
      <c r="O73" s="86">
        <f t="shared" si="12"/>
        <v>0</v>
      </c>
      <c r="P73" s="17">
        <v>200</v>
      </c>
      <c r="Q73" s="17">
        <v>200</v>
      </c>
      <c r="R73" s="86">
        <f t="shared" si="15"/>
        <v>300</v>
      </c>
      <c r="S73" s="86">
        <f t="shared" si="16"/>
        <v>400</v>
      </c>
    </row>
    <row r="74" spans="1:19" x14ac:dyDescent="0.15">
      <c r="A74" s="17">
        <v>72</v>
      </c>
      <c r="B74" s="5" t="s">
        <v>197</v>
      </c>
      <c r="C74" s="21">
        <v>68</v>
      </c>
      <c r="D74" s="10">
        <v>250</v>
      </c>
      <c r="E74" s="18">
        <f t="shared" si="13"/>
        <v>17000</v>
      </c>
      <c r="F74" s="17">
        <f>VLOOKUP(A74,BOYACA!A:G,6,FALSE)</f>
        <v>0</v>
      </c>
      <c r="G74" s="17">
        <f>VLOOKUP(A74,FMEJIA!A:G,7,FALSE)</f>
        <v>68</v>
      </c>
      <c r="H74" s="17" t="str">
        <f t="shared" si="14"/>
        <v>Con ofertas</v>
      </c>
      <c r="I74" s="17">
        <f t="array" ref="I74">MIN(IF(F74:G74&gt;0,F74:G74))</f>
        <v>68</v>
      </c>
      <c r="J74" s="17">
        <f t="array" ref="J74">MAX(IF(F74:G74&gt;0,F74:G74))</f>
        <v>68</v>
      </c>
      <c r="K74" s="17" t="str">
        <f t="shared" si="10"/>
        <v>SI</v>
      </c>
      <c r="L74" s="86">
        <f t="shared" si="11"/>
        <v>0</v>
      </c>
      <c r="M74" s="17">
        <v>100</v>
      </c>
      <c r="N74" s="17">
        <v>200</v>
      </c>
      <c r="O74" s="86">
        <f t="shared" si="12"/>
        <v>600</v>
      </c>
      <c r="P74" s="17">
        <v>200</v>
      </c>
      <c r="Q74" s="17">
        <v>200</v>
      </c>
      <c r="R74" s="86">
        <f t="shared" si="15"/>
        <v>300</v>
      </c>
      <c r="S74" s="86">
        <f t="shared" si="16"/>
        <v>1000</v>
      </c>
    </row>
    <row r="75" spans="1:19" x14ac:dyDescent="0.15">
      <c r="A75" s="17">
        <v>73</v>
      </c>
      <c r="B75" s="5" t="s">
        <v>198</v>
      </c>
      <c r="C75" s="21">
        <v>434</v>
      </c>
      <c r="D75" s="10">
        <v>50</v>
      </c>
      <c r="E75" s="18">
        <f t="shared" si="13"/>
        <v>21700</v>
      </c>
      <c r="F75" s="17">
        <f>VLOOKUP(A75,BOYACA!A:G,6,FALSE)</f>
        <v>0</v>
      </c>
      <c r="G75" s="17">
        <f>VLOOKUP(A75,FMEJIA!A:G,7,FALSE)</f>
        <v>0</v>
      </c>
      <c r="H75" s="17" t="str">
        <f t="shared" si="14"/>
        <v>Sin ofertas</v>
      </c>
      <c r="I75" s="17">
        <f t="array" ref="I75">MIN(IF(F75:G75&gt;0,F75:G75))</f>
        <v>0</v>
      </c>
      <c r="J75" s="17">
        <f t="array" ref="J75">MAX(IF(F75:G75&gt;0,F75:G75))</f>
        <v>0</v>
      </c>
      <c r="K75" s="17" t="str">
        <f t="shared" si="10"/>
        <v>Sin ofertas</v>
      </c>
      <c r="L75" s="86">
        <f t="shared" si="11"/>
        <v>0</v>
      </c>
      <c r="M75" s="17">
        <v>100</v>
      </c>
      <c r="N75" s="17">
        <v>200</v>
      </c>
      <c r="O75" s="86">
        <f t="shared" si="12"/>
        <v>0</v>
      </c>
      <c r="P75" s="17">
        <v>200</v>
      </c>
      <c r="Q75" s="17">
        <v>200</v>
      </c>
      <c r="R75" s="86">
        <f t="shared" si="15"/>
        <v>300</v>
      </c>
      <c r="S75" s="86">
        <f t="shared" si="16"/>
        <v>400</v>
      </c>
    </row>
    <row r="76" spans="1:19" x14ac:dyDescent="0.15">
      <c r="A76" s="17">
        <v>74</v>
      </c>
      <c r="B76" s="5" t="s">
        <v>199</v>
      </c>
      <c r="C76" s="21">
        <v>325</v>
      </c>
      <c r="D76" s="10">
        <v>70</v>
      </c>
      <c r="E76" s="18">
        <f t="shared" si="13"/>
        <v>22750</v>
      </c>
      <c r="F76" s="17">
        <f>VLOOKUP(A76,BOYACA!A:G,6,FALSE)</f>
        <v>0</v>
      </c>
      <c r="G76" s="17">
        <f>VLOOKUP(A76,FMEJIA!A:G,7,FALSE)</f>
        <v>324</v>
      </c>
      <c r="H76" s="17" t="str">
        <f t="shared" si="14"/>
        <v>Con ofertas</v>
      </c>
      <c r="I76" s="17">
        <f t="array" ref="I76">MIN(IF(F76:G76&gt;0,F76:G76))</f>
        <v>324</v>
      </c>
      <c r="J76" s="17">
        <f t="array" ref="J76">MAX(IF(F76:G76&gt;0,F76:G76))</f>
        <v>324</v>
      </c>
      <c r="K76" s="17" t="str">
        <f t="shared" si="10"/>
        <v>SI</v>
      </c>
      <c r="L76" s="86">
        <f t="shared" si="11"/>
        <v>0</v>
      </c>
      <c r="M76" s="17">
        <v>100</v>
      </c>
      <c r="N76" s="17">
        <v>200</v>
      </c>
      <c r="O76" s="86">
        <f t="shared" si="12"/>
        <v>600</v>
      </c>
      <c r="P76" s="17">
        <v>200</v>
      </c>
      <c r="Q76" s="17">
        <v>200</v>
      </c>
      <c r="R76" s="86">
        <f t="shared" si="15"/>
        <v>300</v>
      </c>
      <c r="S76" s="86">
        <f t="shared" si="16"/>
        <v>1000</v>
      </c>
    </row>
    <row r="77" spans="1:19" x14ac:dyDescent="0.15">
      <c r="A77" s="17">
        <v>75</v>
      </c>
      <c r="B77" s="5" t="s">
        <v>200</v>
      </c>
      <c r="C77" s="22">
        <v>1494</v>
      </c>
      <c r="D77" s="10">
        <v>250</v>
      </c>
      <c r="E77" s="18">
        <f t="shared" si="13"/>
        <v>373500</v>
      </c>
      <c r="F77" s="17">
        <f>VLOOKUP(A77,BOYACA!A:G,6,FALSE)</f>
        <v>1084</v>
      </c>
      <c r="G77" s="17">
        <f>VLOOKUP(A77,FMEJIA!A:G,7,FALSE)</f>
        <v>1493</v>
      </c>
      <c r="H77" s="17" t="str">
        <f t="shared" si="14"/>
        <v>Con ofertas</v>
      </c>
      <c r="I77" s="17">
        <f t="array" ref="I77">MIN(IF(F77:G77&gt;0,F77:G77))</f>
        <v>1084</v>
      </c>
      <c r="J77" s="17">
        <f t="array" ref="J77">MAX(IF(F77:G77&gt;0,F77:G77))</f>
        <v>1493</v>
      </c>
      <c r="K77" s="17" t="str">
        <f t="shared" si="10"/>
        <v>NO</v>
      </c>
      <c r="L77" s="86">
        <f t="shared" si="11"/>
        <v>600</v>
      </c>
      <c r="M77" s="17">
        <v>100</v>
      </c>
      <c r="N77" s="17">
        <v>200</v>
      </c>
      <c r="O77" s="86">
        <f t="shared" si="12"/>
        <v>435.63295378432684</v>
      </c>
      <c r="P77" s="17">
        <v>200</v>
      </c>
      <c r="Q77" s="17">
        <v>200</v>
      </c>
      <c r="R77" s="86">
        <f t="shared" si="15"/>
        <v>900</v>
      </c>
      <c r="S77" s="86">
        <f t="shared" si="16"/>
        <v>835.6329537843269</v>
      </c>
    </row>
    <row r="78" spans="1:19" x14ac:dyDescent="0.15">
      <c r="A78" s="17">
        <v>76</v>
      </c>
      <c r="B78" s="5" t="s">
        <v>201</v>
      </c>
      <c r="C78" s="22">
        <v>1471</v>
      </c>
      <c r="D78" s="10">
        <v>40</v>
      </c>
      <c r="E78" s="18">
        <f t="shared" si="13"/>
        <v>58840</v>
      </c>
      <c r="F78" s="17">
        <f>VLOOKUP(A78,BOYACA!A:G,6,FALSE)</f>
        <v>0</v>
      </c>
      <c r="G78" s="17">
        <f>VLOOKUP(A78,FMEJIA!A:G,7,FALSE)</f>
        <v>1463</v>
      </c>
      <c r="H78" s="17" t="str">
        <f t="shared" si="14"/>
        <v>Con ofertas</v>
      </c>
      <c r="I78" s="17">
        <f t="array" ref="I78">MIN(IF(F78:G78&gt;0,F78:G78))</f>
        <v>1463</v>
      </c>
      <c r="J78" s="17">
        <f t="array" ref="J78">MAX(IF(F78:G78&gt;0,F78:G78))</f>
        <v>1463</v>
      </c>
      <c r="K78" s="17" t="str">
        <f t="shared" si="10"/>
        <v>SI</v>
      </c>
      <c r="L78" s="86">
        <f t="shared" si="11"/>
        <v>0</v>
      </c>
      <c r="M78" s="17">
        <v>100</v>
      </c>
      <c r="N78" s="17">
        <v>200</v>
      </c>
      <c r="O78" s="86">
        <f t="shared" si="12"/>
        <v>600</v>
      </c>
      <c r="P78" s="17">
        <v>200</v>
      </c>
      <c r="Q78" s="17">
        <v>200</v>
      </c>
      <c r="R78" s="86">
        <f t="shared" si="15"/>
        <v>300</v>
      </c>
      <c r="S78" s="86">
        <f t="shared" si="16"/>
        <v>1000</v>
      </c>
    </row>
    <row r="79" spans="1:19" x14ac:dyDescent="0.15">
      <c r="A79" s="17">
        <v>77</v>
      </c>
      <c r="B79" s="5" t="s">
        <v>202</v>
      </c>
      <c r="C79" s="21">
        <v>506</v>
      </c>
      <c r="D79" s="10">
        <v>150</v>
      </c>
      <c r="E79" s="18">
        <f t="shared" si="13"/>
        <v>75900</v>
      </c>
      <c r="F79" s="17">
        <f>VLOOKUP(A79,BOYACA!A:G,6,FALSE)</f>
        <v>0</v>
      </c>
      <c r="G79" s="17">
        <f>VLOOKUP(A79,FMEJIA!A:G,7,FALSE)</f>
        <v>504</v>
      </c>
      <c r="H79" s="17" t="str">
        <f t="shared" si="14"/>
        <v>Con ofertas</v>
      </c>
      <c r="I79" s="17">
        <f t="array" ref="I79">MIN(IF(F79:G79&gt;0,F79:G79))</f>
        <v>504</v>
      </c>
      <c r="J79" s="17">
        <f t="array" ref="J79">MAX(IF(F79:G79&gt;0,F79:G79))</f>
        <v>504</v>
      </c>
      <c r="K79" s="17" t="str">
        <f t="shared" si="10"/>
        <v>SI</v>
      </c>
      <c r="L79" s="86">
        <f t="shared" si="11"/>
        <v>0</v>
      </c>
      <c r="M79" s="17">
        <v>100</v>
      </c>
      <c r="N79" s="17">
        <v>200</v>
      </c>
      <c r="O79" s="86">
        <f t="shared" si="12"/>
        <v>600</v>
      </c>
      <c r="P79" s="17">
        <v>200</v>
      </c>
      <c r="Q79" s="17">
        <v>200</v>
      </c>
      <c r="R79" s="86">
        <f t="shared" si="15"/>
        <v>300</v>
      </c>
      <c r="S79" s="86">
        <f t="shared" si="16"/>
        <v>1000</v>
      </c>
    </row>
    <row r="80" spans="1:19" x14ac:dyDescent="0.15">
      <c r="A80" s="17">
        <v>78</v>
      </c>
      <c r="B80" s="5" t="s">
        <v>203</v>
      </c>
      <c r="C80" s="21">
        <v>90</v>
      </c>
      <c r="D80" s="10">
        <v>100</v>
      </c>
      <c r="E80" s="18">
        <f t="shared" si="13"/>
        <v>9000</v>
      </c>
      <c r="F80" s="17">
        <f>VLOOKUP(A80,BOYACA!A:G,6,FALSE)</f>
        <v>0</v>
      </c>
      <c r="G80" s="17">
        <f>VLOOKUP(A80,FMEJIA!A:G,7,FALSE)</f>
        <v>0</v>
      </c>
      <c r="H80" s="17" t="str">
        <f t="shared" si="14"/>
        <v>Sin ofertas</v>
      </c>
      <c r="I80" s="17">
        <f t="array" ref="I80">MIN(IF(F80:G80&gt;0,F80:G80))</f>
        <v>0</v>
      </c>
      <c r="J80" s="17">
        <f t="array" ref="J80">MAX(IF(F80:G80&gt;0,F80:G80))</f>
        <v>0</v>
      </c>
      <c r="K80" s="17" t="str">
        <f t="shared" si="10"/>
        <v>Sin ofertas</v>
      </c>
      <c r="L80" s="86">
        <f t="shared" si="11"/>
        <v>0</v>
      </c>
      <c r="M80" s="17">
        <v>100</v>
      </c>
      <c r="N80" s="17">
        <v>200</v>
      </c>
      <c r="O80" s="86">
        <f t="shared" si="12"/>
        <v>0</v>
      </c>
      <c r="P80" s="17">
        <v>200</v>
      </c>
      <c r="Q80" s="17">
        <v>200</v>
      </c>
      <c r="R80" s="86">
        <f t="shared" si="15"/>
        <v>300</v>
      </c>
      <c r="S80" s="86">
        <f t="shared" si="16"/>
        <v>400</v>
      </c>
    </row>
    <row r="81" spans="1:19" x14ac:dyDescent="0.15">
      <c r="A81" s="17">
        <v>79</v>
      </c>
      <c r="B81" s="5" t="s">
        <v>204</v>
      </c>
      <c r="C81" s="22">
        <v>10695</v>
      </c>
      <c r="D81" s="10">
        <v>100</v>
      </c>
      <c r="E81" s="18">
        <f t="shared" si="13"/>
        <v>1069500</v>
      </c>
      <c r="F81" s="17">
        <f>VLOOKUP(A81,BOYACA!A:G,6,FALSE)</f>
        <v>0</v>
      </c>
      <c r="G81" s="17">
        <f>VLOOKUP(A81,FMEJIA!A:G,7,FALSE)</f>
        <v>10621</v>
      </c>
      <c r="H81" s="17" t="str">
        <f t="shared" si="14"/>
        <v>Con ofertas</v>
      </c>
      <c r="I81" s="17">
        <f t="array" ref="I81">MIN(IF(F81:G81&gt;0,F81:G81))</f>
        <v>10621</v>
      </c>
      <c r="J81" s="17">
        <f t="array" ref="J81">MAX(IF(F81:G81&gt;0,F81:G81))</f>
        <v>10621</v>
      </c>
      <c r="K81" s="17" t="str">
        <f t="shared" si="10"/>
        <v>SI</v>
      </c>
      <c r="L81" s="86">
        <f t="shared" si="11"/>
        <v>0</v>
      </c>
      <c r="M81" s="17">
        <v>100</v>
      </c>
      <c r="N81" s="17">
        <v>200</v>
      </c>
      <c r="O81" s="86">
        <f t="shared" si="12"/>
        <v>600</v>
      </c>
      <c r="P81" s="17">
        <v>200</v>
      </c>
      <c r="Q81" s="17">
        <v>200</v>
      </c>
      <c r="R81" s="86">
        <f t="shared" si="15"/>
        <v>300</v>
      </c>
      <c r="S81" s="86">
        <f t="shared" si="16"/>
        <v>1000</v>
      </c>
    </row>
    <row r="82" spans="1:19" x14ac:dyDescent="0.15">
      <c r="A82" s="17">
        <v>80</v>
      </c>
      <c r="B82" s="5" t="s">
        <v>205</v>
      </c>
      <c r="C82" s="22">
        <v>19208</v>
      </c>
      <c r="D82" s="10">
        <v>120</v>
      </c>
      <c r="E82" s="18">
        <f t="shared" si="13"/>
        <v>2304960</v>
      </c>
      <c r="F82" s="17">
        <f>VLOOKUP(A82,BOYACA!A:G,6,FALSE)</f>
        <v>0</v>
      </c>
      <c r="G82" s="17">
        <f>VLOOKUP(A82,FMEJIA!A:G,7,FALSE)</f>
        <v>19009</v>
      </c>
      <c r="H82" s="17" t="str">
        <f t="shared" si="14"/>
        <v>Con ofertas</v>
      </c>
      <c r="I82" s="17">
        <f t="array" ref="I82">MIN(IF(F82:G82&gt;0,F82:G82))</f>
        <v>19009</v>
      </c>
      <c r="J82" s="17">
        <f t="array" ref="J82">MAX(IF(F82:G82&gt;0,F82:G82))</f>
        <v>19009</v>
      </c>
      <c r="K82" s="17" t="str">
        <f t="shared" si="10"/>
        <v>SI</v>
      </c>
      <c r="L82" s="86">
        <f t="shared" si="11"/>
        <v>0</v>
      </c>
      <c r="M82" s="17">
        <v>100</v>
      </c>
      <c r="N82" s="17">
        <v>200</v>
      </c>
      <c r="O82" s="86">
        <f t="shared" si="12"/>
        <v>600</v>
      </c>
      <c r="P82" s="17">
        <v>200</v>
      </c>
      <c r="Q82" s="17">
        <v>200</v>
      </c>
      <c r="R82" s="86">
        <f t="shared" si="15"/>
        <v>300</v>
      </c>
      <c r="S82" s="86">
        <f t="shared" si="16"/>
        <v>1000</v>
      </c>
    </row>
    <row r="83" spans="1:19" x14ac:dyDescent="0.15">
      <c r="A83" s="17">
        <v>81</v>
      </c>
      <c r="B83" s="5" t="s">
        <v>206</v>
      </c>
      <c r="C83" s="22">
        <v>13554</v>
      </c>
      <c r="D83" s="10">
        <v>10</v>
      </c>
      <c r="E83" s="18">
        <f t="shared" si="13"/>
        <v>135540</v>
      </c>
      <c r="F83" s="17">
        <f>VLOOKUP(A83,BOYACA!A:G,6,FALSE)</f>
        <v>9206</v>
      </c>
      <c r="G83" s="17">
        <f>VLOOKUP(A83,FMEJIA!A:G,7,FALSE)</f>
        <v>13471</v>
      </c>
      <c r="H83" s="17" t="str">
        <f t="shared" si="14"/>
        <v>Con ofertas</v>
      </c>
      <c r="I83" s="17">
        <f t="array" ref="I83">MIN(IF(F83:G83&gt;0,F83:G83))</f>
        <v>9206</v>
      </c>
      <c r="J83" s="17">
        <f t="array" ref="J83">MAX(IF(F83:G83&gt;0,F83:G83))</f>
        <v>13471</v>
      </c>
      <c r="K83" s="17" t="str">
        <f t="shared" si="10"/>
        <v>NO</v>
      </c>
      <c r="L83" s="86">
        <f t="shared" si="11"/>
        <v>600</v>
      </c>
      <c r="M83" s="17">
        <v>100</v>
      </c>
      <c r="N83" s="17">
        <v>200</v>
      </c>
      <c r="O83" s="86">
        <f t="shared" si="12"/>
        <v>410.03637443396929</v>
      </c>
      <c r="P83" s="17">
        <v>200</v>
      </c>
      <c r="Q83" s="17">
        <v>200</v>
      </c>
      <c r="R83" s="86">
        <f t="shared" si="15"/>
        <v>900</v>
      </c>
      <c r="S83" s="86">
        <f t="shared" si="16"/>
        <v>810.03637443396929</v>
      </c>
    </row>
    <row r="84" spans="1:19" x14ac:dyDescent="0.15">
      <c r="A84" s="17">
        <v>82</v>
      </c>
      <c r="B84" s="5" t="s">
        <v>207</v>
      </c>
      <c r="C84" s="21">
        <v>85</v>
      </c>
      <c r="D84" s="10">
        <v>100</v>
      </c>
      <c r="E84" s="18">
        <f t="shared" si="13"/>
        <v>8500</v>
      </c>
      <c r="F84" s="17">
        <f>VLOOKUP(A84,BOYACA!A:G,6,FALSE)</f>
        <v>0</v>
      </c>
      <c r="G84" s="17">
        <f>VLOOKUP(A84,FMEJIA!A:G,7,FALSE)</f>
        <v>84</v>
      </c>
      <c r="H84" s="17" t="str">
        <f t="shared" si="14"/>
        <v>Con ofertas</v>
      </c>
      <c r="I84" s="17">
        <f t="array" ref="I84">MIN(IF(F84:G84&gt;0,F84:G84))</f>
        <v>84</v>
      </c>
      <c r="J84" s="17">
        <f t="array" ref="J84">MAX(IF(F84:G84&gt;0,F84:G84))</f>
        <v>84</v>
      </c>
      <c r="K84" s="17" t="str">
        <f t="shared" si="10"/>
        <v>SI</v>
      </c>
      <c r="L84" s="86">
        <f t="shared" si="11"/>
        <v>0</v>
      </c>
      <c r="M84" s="17">
        <v>100</v>
      </c>
      <c r="N84" s="17">
        <v>200</v>
      </c>
      <c r="O84" s="86">
        <f t="shared" si="12"/>
        <v>600</v>
      </c>
      <c r="P84" s="17">
        <v>200</v>
      </c>
      <c r="Q84" s="17">
        <v>200</v>
      </c>
      <c r="R84" s="86">
        <f t="shared" si="15"/>
        <v>300</v>
      </c>
      <c r="S84" s="86">
        <f t="shared" si="16"/>
        <v>1000</v>
      </c>
    </row>
    <row r="85" spans="1:19" x14ac:dyDescent="0.15">
      <c r="A85" s="17">
        <v>83</v>
      </c>
      <c r="B85" s="5" t="s">
        <v>208</v>
      </c>
      <c r="C85" s="21">
        <v>111</v>
      </c>
      <c r="D85" s="10">
        <v>200</v>
      </c>
      <c r="E85" s="18">
        <f t="shared" si="13"/>
        <v>22200</v>
      </c>
      <c r="F85" s="17">
        <f>VLOOKUP(A85,BOYACA!A:G,6,FALSE)</f>
        <v>0</v>
      </c>
      <c r="G85" s="17">
        <f>VLOOKUP(A85,FMEJIA!A:G,7,FALSE)</f>
        <v>110</v>
      </c>
      <c r="H85" s="17" t="str">
        <f t="shared" si="14"/>
        <v>Con ofertas</v>
      </c>
      <c r="I85" s="17">
        <f t="array" ref="I85">MIN(IF(F85:G85&gt;0,F85:G85))</f>
        <v>110</v>
      </c>
      <c r="J85" s="17">
        <f t="array" ref="J85">MAX(IF(F85:G85&gt;0,F85:G85))</f>
        <v>110</v>
      </c>
      <c r="K85" s="17" t="str">
        <f t="shared" si="10"/>
        <v>SI</v>
      </c>
      <c r="L85" s="86">
        <f t="shared" si="11"/>
        <v>0</v>
      </c>
      <c r="M85" s="17">
        <v>100</v>
      </c>
      <c r="N85" s="17">
        <v>200</v>
      </c>
      <c r="O85" s="86">
        <f t="shared" si="12"/>
        <v>600</v>
      </c>
      <c r="P85" s="17">
        <v>200</v>
      </c>
      <c r="Q85" s="17">
        <v>200</v>
      </c>
      <c r="R85" s="86">
        <f t="shared" si="15"/>
        <v>300</v>
      </c>
      <c r="S85" s="86">
        <f t="shared" si="16"/>
        <v>1000</v>
      </c>
    </row>
    <row r="86" spans="1:19" x14ac:dyDescent="0.15">
      <c r="A86" s="17">
        <v>84</v>
      </c>
      <c r="B86" s="5" t="s">
        <v>209</v>
      </c>
      <c r="C86" s="22">
        <v>5281</v>
      </c>
      <c r="D86" s="10">
        <v>2</v>
      </c>
      <c r="E86" s="18">
        <f t="shared" si="13"/>
        <v>10562</v>
      </c>
      <c r="F86" s="17">
        <f>VLOOKUP(A86,BOYACA!A:G,6,FALSE)</f>
        <v>0</v>
      </c>
      <c r="G86" s="17">
        <f>VLOOKUP(A86,FMEJIA!A:G,7,FALSE)</f>
        <v>5263</v>
      </c>
      <c r="H86" s="17" t="str">
        <f t="shared" si="14"/>
        <v>Con ofertas</v>
      </c>
      <c r="I86" s="17">
        <f t="array" ref="I86">MIN(IF(F86:G86&gt;0,F86:G86))</f>
        <v>5263</v>
      </c>
      <c r="J86" s="17">
        <f t="array" ref="J86">MAX(IF(F86:G86&gt;0,F86:G86))</f>
        <v>5263</v>
      </c>
      <c r="K86" s="17" t="str">
        <f t="shared" si="10"/>
        <v>SI</v>
      </c>
      <c r="L86" s="86">
        <f t="shared" si="11"/>
        <v>0</v>
      </c>
      <c r="M86" s="17">
        <v>100</v>
      </c>
      <c r="N86" s="17">
        <v>200</v>
      </c>
      <c r="O86" s="86">
        <f t="shared" si="12"/>
        <v>600</v>
      </c>
      <c r="P86" s="17">
        <v>200</v>
      </c>
      <c r="Q86" s="17">
        <v>200</v>
      </c>
      <c r="R86" s="86">
        <f t="shared" si="15"/>
        <v>300</v>
      </c>
      <c r="S86" s="86">
        <f t="shared" si="16"/>
        <v>1000</v>
      </c>
    </row>
    <row r="87" spans="1:19" x14ac:dyDescent="0.15">
      <c r="A87" s="17">
        <v>85</v>
      </c>
      <c r="B87" s="5" t="s">
        <v>210</v>
      </c>
      <c r="C87" s="22">
        <v>2335</v>
      </c>
      <c r="D87" s="10">
        <v>3000</v>
      </c>
      <c r="E87" s="18">
        <f t="shared" si="13"/>
        <v>7005000</v>
      </c>
      <c r="F87" s="17">
        <f>VLOOKUP(A87,BOYACA!A:G,6,FALSE)</f>
        <v>0</v>
      </c>
      <c r="G87" s="17">
        <f>VLOOKUP(A87,FMEJIA!A:G,7,FALSE)</f>
        <v>2300</v>
      </c>
      <c r="H87" s="17" t="str">
        <f t="shared" si="14"/>
        <v>Con ofertas</v>
      </c>
      <c r="I87" s="17">
        <f t="array" ref="I87">MIN(IF(F87:G87&gt;0,F87:G87))</f>
        <v>2300</v>
      </c>
      <c r="J87" s="17">
        <f t="array" ref="J87">MAX(IF(F87:G87&gt;0,F87:G87))</f>
        <v>2300</v>
      </c>
      <c r="K87" s="17" t="str">
        <f t="shared" si="10"/>
        <v>SI</v>
      </c>
      <c r="L87" s="86">
        <f t="shared" si="11"/>
        <v>0</v>
      </c>
      <c r="M87" s="17">
        <v>100</v>
      </c>
      <c r="N87" s="17">
        <v>200</v>
      </c>
      <c r="O87" s="86">
        <f t="shared" si="12"/>
        <v>600</v>
      </c>
      <c r="P87" s="17">
        <v>200</v>
      </c>
      <c r="Q87" s="17">
        <v>200</v>
      </c>
      <c r="R87" s="86">
        <f t="shared" si="15"/>
        <v>300</v>
      </c>
      <c r="S87" s="86">
        <f t="shared" si="16"/>
        <v>1000</v>
      </c>
    </row>
    <row r="88" spans="1:19" x14ac:dyDescent="0.15">
      <c r="A88" s="17">
        <v>86</v>
      </c>
      <c r="B88" s="5" t="s">
        <v>211</v>
      </c>
      <c r="C88" s="21">
        <v>148</v>
      </c>
      <c r="D88" s="10">
        <v>10</v>
      </c>
      <c r="E88" s="18">
        <f t="shared" si="13"/>
        <v>1480</v>
      </c>
      <c r="F88" s="17">
        <f>VLOOKUP(A88,BOYACA!A:G,6,FALSE)</f>
        <v>0</v>
      </c>
      <c r="G88" s="17">
        <f>VLOOKUP(A88,FMEJIA!A:G,7,FALSE)</f>
        <v>0</v>
      </c>
      <c r="H88" s="17" t="str">
        <f t="shared" si="14"/>
        <v>Sin ofertas</v>
      </c>
      <c r="I88" s="17">
        <f t="array" ref="I88">MIN(IF(F88:G88&gt;0,F88:G88))</f>
        <v>0</v>
      </c>
      <c r="J88" s="17">
        <f t="array" ref="J88">MAX(IF(F88:G88&gt;0,F88:G88))</f>
        <v>0</v>
      </c>
      <c r="K88" s="17" t="str">
        <f t="shared" si="10"/>
        <v>Sin ofertas</v>
      </c>
      <c r="L88" s="86">
        <f t="shared" si="11"/>
        <v>0</v>
      </c>
      <c r="M88" s="17">
        <v>100</v>
      </c>
      <c r="N88" s="17">
        <v>200</v>
      </c>
      <c r="O88" s="86">
        <f t="shared" si="12"/>
        <v>0</v>
      </c>
      <c r="P88" s="17">
        <v>200</v>
      </c>
      <c r="Q88" s="17">
        <v>200</v>
      </c>
      <c r="R88" s="86">
        <f t="shared" si="15"/>
        <v>300</v>
      </c>
      <c r="S88" s="86">
        <f t="shared" si="16"/>
        <v>400</v>
      </c>
    </row>
    <row r="89" spans="1:19" x14ac:dyDescent="0.15">
      <c r="A89" s="17">
        <v>87</v>
      </c>
      <c r="B89" s="5" t="s">
        <v>212</v>
      </c>
      <c r="C89" s="22">
        <v>108541</v>
      </c>
      <c r="D89" s="10">
        <v>5</v>
      </c>
      <c r="E89" s="18">
        <f t="shared" si="13"/>
        <v>542705</v>
      </c>
      <c r="F89" s="17">
        <f>VLOOKUP(A89,BOYACA!A:G,6,FALSE)</f>
        <v>0</v>
      </c>
      <c r="G89" s="17">
        <f>VLOOKUP(A89,FMEJIA!A:G,7,FALSE)</f>
        <v>0</v>
      </c>
      <c r="H89" s="17" t="str">
        <f t="shared" si="14"/>
        <v>Sin ofertas</v>
      </c>
      <c r="I89" s="17">
        <f t="array" ref="I89">MIN(IF(F89:G89&gt;0,F89:G89))</f>
        <v>0</v>
      </c>
      <c r="J89" s="17">
        <f t="array" ref="J89">MAX(IF(F89:G89&gt;0,F89:G89))</f>
        <v>0</v>
      </c>
      <c r="K89" s="17" t="str">
        <f t="shared" si="10"/>
        <v>Sin ofertas</v>
      </c>
      <c r="L89" s="86">
        <f t="shared" si="11"/>
        <v>0</v>
      </c>
      <c r="M89" s="17">
        <v>100</v>
      </c>
      <c r="N89" s="17">
        <v>200</v>
      </c>
      <c r="O89" s="86">
        <f t="shared" si="12"/>
        <v>0</v>
      </c>
      <c r="P89" s="17">
        <v>200</v>
      </c>
      <c r="Q89" s="17">
        <v>200</v>
      </c>
      <c r="R89" s="86">
        <f t="shared" si="15"/>
        <v>300</v>
      </c>
      <c r="S89" s="86">
        <f t="shared" si="16"/>
        <v>400</v>
      </c>
    </row>
    <row r="90" spans="1:19" x14ac:dyDescent="0.15">
      <c r="A90" s="17">
        <v>88</v>
      </c>
      <c r="B90" s="5" t="s">
        <v>213</v>
      </c>
      <c r="C90" s="22">
        <v>67600</v>
      </c>
      <c r="D90" s="10">
        <v>20</v>
      </c>
      <c r="E90" s="18">
        <f t="shared" si="13"/>
        <v>1352000</v>
      </c>
      <c r="F90" s="17">
        <f>VLOOKUP(A90,BOYACA!A:G,6,FALSE)</f>
        <v>65647</v>
      </c>
      <c r="G90" s="17">
        <f>VLOOKUP(A90,FMEJIA!A:G,7,FALSE)</f>
        <v>67229</v>
      </c>
      <c r="H90" s="17" t="str">
        <f t="shared" si="14"/>
        <v>Con ofertas</v>
      </c>
      <c r="I90" s="17">
        <f t="array" ref="I90">MIN(IF(F90:G90&gt;0,F90:G90))</f>
        <v>65647</v>
      </c>
      <c r="J90" s="17">
        <f t="array" ref="J90">MAX(IF(F90:G90&gt;0,F90:G90))</f>
        <v>67229</v>
      </c>
      <c r="K90" s="17" t="str">
        <f t="shared" si="10"/>
        <v>NO</v>
      </c>
      <c r="L90" s="86">
        <f t="shared" si="11"/>
        <v>600</v>
      </c>
      <c r="M90" s="17">
        <v>100</v>
      </c>
      <c r="N90" s="17">
        <v>200</v>
      </c>
      <c r="O90" s="86">
        <f t="shared" si="12"/>
        <v>585.88109298070776</v>
      </c>
      <c r="P90" s="17">
        <v>200</v>
      </c>
      <c r="Q90" s="17">
        <v>200</v>
      </c>
      <c r="R90" s="86">
        <f t="shared" si="15"/>
        <v>900</v>
      </c>
      <c r="S90" s="86">
        <f t="shared" si="16"/>
        <v>985.88109298070776</v>
      </c>
    </row>
    <row r="91" spans="1:19" ht="21" x14ac:dyDescent="0.15">
      <c r="A91" s="17">
        <v>89</v>
      </c>
      <c r="B91" s="5" t="s">
        <v>214</v>
      </c>
      <c r="C91" s="22">
        <v>11770</v>
      </c>
      <c r="D91" s="10">
        <v>500</v>
      </c>
      <c r="E91" s="18">
        <f t="shared" si="13"/>
        <v>5885000</v>
      </c>
      <c r="F91" s="17">
        <f>VLOOKUP(A91,BOYACA!A:G,6,FALSE)</f>
        <v>0</v>
      </c>
      <c r="G91" s="17">
        <f>VLOOKUP(A91,FMEJIA!A:G,7,FALSE)</f>
        <v>11765</v>
      </c>
      <c r="H91" s="17" t="str">
        <f t="shared" si="14"/>
        <v>Con ofertas</v>
      </c>
      <c r="I91" s="17">
        <f t="array" ref="I91">MIN(IF(F91:G91&gt;0,F91:G91))</f>
        <v>11765</v>
      </c>
      <c r="J91" s="17">
        <f t="array" ref="J91">MAX(IF(F91:G91&gt;0,F91:G91))</f>
        <v>11765</v>
      </c>
      <c r="K91" s="17" t="str">
        <f t="shared" si="10"/>
        <v>SI</v>
      </c>
      <c r="L91" s="86">
        <f t="shared" si="11"/>
        <v>0</v>
      </c>
      <c r="M91" s="17">
        <v>100</v>
      </c>
      <c r="N91" s="17">
        <v>200</v>
      </c>
      <c r="O91" s="86">
        <f t="shared" si="12"/>
        <v>600</v>
      </c>
      <c r="P91" s="17">
        <v>200</v>
      </c>
      <c r="Q91" s="17">
        <v>200</v>
      </c>
      <c r="R91" s="86">
        <f t="shared" si="15"/>
        <v>300</v>
      </c>
      <c r="S91" s="86">
        <f t="shared" si="16"/>
        <v>1000</v>
      </c>
    </row>
    <row r="92" spans="1:19" x14ac:dyDescent="0.15">
      <c r="A92" s="17">
        <v>90</v>
      </c>
      <c r="B92" s="5" t="s">
        <v>215</v>
      </c>
      <c r="C92" s="22">
        <v>10426</v>
      </c>
      <c r="D92" s="10">
        <v>100</v>
      </c>
      <c r="E92" s="18">
        <f t="shared" si="13"/>
        <v>1042600</v>
      </c>
      <c r="F92" s="17">
        <f>VLOOKUP(A92,BOYACA!A:G,6,FALSE)</f>
        <v>0</v>
      </c>
      <c r="G92" s="17">
        <f>VLOOKUP(A92,FMEJIA!A:G,7,FALSE)</f>
        <v>10417</v>
      </c>
      <c r="H92" s="17" t="str">
        <f t="shared" si="14"/>
        <v>Con ofertas</v>
      </c>
      <c r="I92" s="17">
        <f t="array" ref="I92">MIN(IF(F92:G92&gt;0,F92:G92))</f>
        <v>10417</v>
      </c>
      <c r="J92" s="17">
        <f t="array" ref="J92">MAX(IF(F92:G92&gt;0,F92:G92))</f>
        <v>10417</v>
      </c>
      <c r="K92" s="17" t="str">
        <f t="shared" si="10"/>
        <v>SI</v>
      </c>
      <c r="L92" s="86">
        <f t="shared" si="11"/>
        <v>0</v>
      </c>
      <c r="M92" s="17">
        <v>100</v>
      </c>
      <c r="N92" s="17">
        <v>200</v>
      </c>
      <c r="O92" s="86">
        <f t="shared" si="12"/>
        <v>600</v>
      </c>
      <c r="P92" s="17">
        <v>200</v>
      </c>
      <c r="Q92" s="17">
        <v>200</v>
      </c>
      <c r="R92" s="86">
        <f t="shared" si="15"/>
        <v>300</v>
      </c>
      <c r="S92" s="86">
        <f t="shared" si="16"/>
        <v>1000</v>
      </c>
    </row>
    <row r="93" spans="1:19" x14ac:dyDescent="0.15">
      <c r="A93" s="17">
        <v>91</v>
      </c>
      <c r="B93" s="5" t="s">
        <v>216</v>
      </c>
      <c r="C93" s="22">
        <v>30954</v>
      </c>
      <c r="D93" s="10">
        <v>60</v>
      </c>
      <c r="E93" s="18">
        <f t="shared" si="13"/>
        <v>1857240</v>
      </c>
      <c r="F93" s="17">
        <f>VLOOKUP(A93,BOYACA!A:G,6,FALSE)</f>
        <v>0</v>
      </c>
      <c r="G93" s="17">
        <f>VLOOKUP(A93,FMEJIA!A:G,7,FALSE)</f>
        <v>0</v>
      </c>
      <c r="H93" s="17" t="str">
        <f t="shared" si="14"/>
        <v>Sin ofertas</v>
      </c>
      <c r="I93" s="17">
        <f t="array" ref="I93">MIN(IF(F93:G93&gt;0,F93:G93))</f>
        <v>0</v>
      </c>
      <c r="J93" s="17">
        <f t="array" ref="J93">MAX(IF(F93:G93&gt;0,F93:G93))</f>
        <v>0</v>
      </c>
      <c r="K93" s="17" t="str">
        <f t="shared" si="10"/>
        <v>Sin ofertas</v>
      </c>
      <c r="L93" s="86">
        <f t="shared" si="11"/>
        <v>0</v>
      </c>
      <c r="M93" s="17">
        <v>100</v>
      </c>
      <c r="N93" s="17">
        <v>200</v>
      </c>
      <c r="O93" s="86">
        <f t="shared" si="12"/>
        <v>0</v>
      </c>
      <c r="P93" s="17">
        <v>200</v>
      </c>
      <c r="Q93" s="17">
        <v>200</v>
      </c>
      <c r="R93" s="86">
        <f t="shared" si="15"/>
        <v>300</v>
      </c>
      <c r="S93" s="86">
        <f t="shared" si="16"/>
        <v>400</v>
      </c>
    </row>
    <row r="94" spans="1:19" x14ac:dyDescent="0.15">
      <c r="A94" s="17">
        <v>92</v>
      </c>
      <c r="B94" s="5" t="s">
        <v>217</v>
      </c>
      <c r="C94" s="22">
        <v>8188</v>
      </c>
      <c r="D94" s="10">
        <v>300</v>
      </c>
      <c r="E94" s="18">
        <f t="shared" si="13"/>
        <v>2456400</v>
      </c>
      <c r="F94" s="17">
        <f>VLOOKUP(A94,BOYACA!A:G,6,FALSE)</f>
        <v>7892</v>
      </c>
      <c r="G94" s="17">
        <f>VLOOKUP(A94,FMEJIA!A:G,7,FALSE)</f>
        <v>8187</v>
      </c>
      <c r="H94" s="17" t="str">
        <f t="shared" si="14"/>
        <v>Con ofertas</v>
      </c>
      <c r="I94" s="17">
        <f t="array" ref="I94">MIN(IF(F94:G94&gt;0,F94:G94))</f>
        <v>7892</v>
      </c>
      <c r="J94" s="17">
        <f t="array" ref="J94">MAX(IF(F94:G94&gt;0,F94:G94))</f>
        <v>8187</v>
      </c>
      <c r="K94" s="17" t="str">
        <f t="shared" si="10"/>
        <v>NO</v>
      </c>
      <c r="L94" s="86">
        <f t="shared" si="11"/>
        <v>600</v>
      </c>
      <c r="M94" s="17">
        <v>100</v>
      </c>
      <c r="N94" s="17">
        <v>200</v>
      </c>
      <c r="O94" s="86">
        <f t="shared" si="12"/>
        <v>578.38035910589963</v>
      </c>
      <c r="P94" s="17">
        <v>200</v>
      </c>
      <c r="Q94" s="17">
        <v>200</v>
      </c>
      <c r="R94" s="86">
        <f t="shared" si="15"/>
        <v>900</v>
      </c>
      <c r="S94" s="86">
        <f t="shared" si="16"/>
        <v>978.38035910589963</v>
      </c>
    </row>
    <row r="95" spans="1:19" x14ac:dyDescent="0.15">
      <c r="A95" s="17">
        <v>93</v>
      </c>
      <c r="B95" s="5" t="s">
        <v>218</v>
      </c>
      <c r="C95" s="22">
        <v>7385</v>
      </c>
      <c r="D95" s="10">
        <v>200</v>
      </c>
      <c r="E95" s="18">
        <f t="shared" si="13"/>
        <v>1477000</v>
      </c>
      <c r="F95" s="17">
        <f>VLOOKUP(A95,BOYACA!A:G,6,FALSE)</f>
        <v>7247</v>
      </c>
      <c r="G95" s="17">
        <f>VLOOKUP(A95,FMEJIA!A:G,7,FALSE)</f>
        <v>7333</v>
      </c>
      <c r="H95" s="17" t="str">
        <f t="shared" si="14"/>
        <v>Con ofertas</v>
      </c>
      <c r="I95" s="17">
        <f t="array" ref="I95">MIN(IF(F95:G95&gt;0,F95:G95))</f>
        <v>7247</v>
      </c>
      <c r="J95" s="17">
        <f t="array" ref="J95">MAX(IF(F95:G95&gt;0,F95:G95))</f>
        <v>7333</v>
      </c>
      <c r="K95" s="17" t="str">
        <f t="shared" si="10"/>
        <v>NO</v>
      </c>
      <c r="L95" s="86">
        <f t="shared" si="11"/>
        <v>600</v>
      </c>
      <c r="M95" s="17">
        <v>100</v>
      </c>
      <c r="N95" s="17">
        <v>200</v>
      </c>
      <c r="O95" s="86">
        <f t="shared" si="12"/>
        <v>592.96331651438697</v>
      </c>
      <c r="P95" s="17">
        <v>200</v>
      </c>
      <c r="Q95" s="17">
        <v>200</v>
      </c>
      <c r="R95" s="86">
        <f t="shared" si="15"/>
        <v>900</v>
      </c>
      <c r="S95" s="86">
        <f t="shared" si="16"/>
        <v>992.96331651438697</v>
      </c>
    </row>
    <row r="96" spans="1:19" x14ac:dyDescent="0.15">
      <c r="A96" s="17">
        <v>94</v>
      </c>
      <c r="B96" s="5" t="s">
        <v>219</v>
      </c>
      <c r="C96" s="22">
        <v>133215</v>
      </c>
      <c r="D96" s="10">
        <v>50</v>
      </c>
      <c r="E96" s="18">
        <f t="shared" si="13"/>
        <v>6660750</v>
      </c>
      <c r="F96" s="17">
        <f>VLOOKUP(A96,BOYACA!A:G,6,FALSE)</f>
        <v>129999</v>
      </c>
      <c r="G96" s="17">
        <f>VLOOKUP(A96,FMEJIA!A:G,7,FALSE)</f>
        <v>132594</v>
      </c>
      <c r="H96" s="17" t="str">
        <f t="shared" si="14"/>
        <v>Con ofertas</v>
      </c>
      <c r="I96" s="17">
        <f t="array" ref="I96">MIN(IF(F96:G96&gt;0,F96:G96))</f>
        <v>129999</v>
      </c>
      <c r="J96" s="17">
        <f t="array" ref="J96">MAX(IF(F96:G96&gt;0,F96:G96))</f>
        <v>132594</v>
      </c>
      <c r="K96" s="17" t="str">
        <f t="shared" si="10"/>
        <v>NO</v>
      </c>
      <c r="L96" s="86">
        <f t="shared" si="11"/>
        <v>600</v>
      </c>
      <c r="M96" s="17">
        <v>100</v>
      </c>
      <c r="N96" s="17">
        <v>200</v>
      </c>
      <c r="O96" s="86">
        <f t="shared" si="12"/>
        <v>588.25738721209109</v>
      </c>
      <c r="P96" s="17">
        <v>200</v>
      </c>
      <c r="Q96" s="17">
        <v>200</v>
      </c>
      <c r="R96" s="86">
        <f t="shared" si="15"/>
        <v>900</v>
      </c>
      <c r="S96" s="86">
        <f t="shared" si="16"/>
        <v>988.25738721209109</v>
      </c>
    </row>
    <row r="97" spans="1:19" x14ac:dyDescent="0.15">
      <c r="A97" s="17">
        <v>95</v>
      </c>
      <c r="B97" s="5" t="s">
        <v>220</v>
      </c>
      <c r="C97" s="22">
        <v>4100</v>
      </c>
      <c r="D97" s="10">
        <v>1200</v>
      </c>
      <c r="E97" s="18">
        <f t="shared" si="13"/>
        <v>4920000</v>
      </c>
      <c r="F97" s="17">
        <f>VLOOKUP(A97,BOYACA!A:G,6,FALSE)</f>
        <v>0</v>
      </c>
      <c r="G97" s="17">
        <f>VLOOKUP(A97,FMEJIA!A:G,7,FALSE)</f>
        <v>4075</v>
      </c>
      <c r="H97" s="17" t="str">
        <f t="shared" si="14"/>
        <v>Con ofertas</v>
      </c>
      <c r="I97" s="17">
        <f t="array" ref="I97">MIN(IF(F97:G97&gt;0,F97:G97))</f>
        <v>4075</v>
      </c>
      <c r="J97" s="17">
        <f t="array" ref="J97">MAX(IF(F97:G97&gt;0,F97:G97))</f>
        <v>4075</v>
      </c>
      <c r="K97" s="17" t="str">
        <f t="shared" si="10"/>
        <v>SI</v>
      </c>
      <c r="L97" s="86">
        <f t="shared" si="11"/>
        <v>0</v>
      </c>
      <c r="M97" s="17">
        <v>100</v>
      </c>
      <c r="N97" s="17">
        <v>200</v>
      </c>
      <c r="O97" s="86">
        <f t="shared" si="12"/>
        <v>600</v>
      </c>
      <c r="P97" s="17">
        <v>200</v>
      </c>
      <c r="Q97" s="17">
        <v>200</v>
      </c>
      <c r="R97" s="86">
        <f t="shared" si="15"/>
        <v>300</v>
      </c>
      <c r="S97" s="86">
        <f t="shared" si="16"/>
        <v>1000</v>
      </c>
    </row>
    <row r="98" spans="1:19" x14ac:dyDescent="0.15">
      <c r="A98" s="17">
        <v>96</v>
      </c>
      <c r="B98" s="5" t="s">
        <v>221</v>
      </c>
      <c r="C98" s="22">
        <v>12500</v>
      </c>
      <c r="D98" s="10">
        <v>50</v>
      </c>
      <c r="E98" s="18">
        <f t="shared" si="13"/>
        <v>625000</v>
      </c>
      <c r="F98" s="17">
        <f>VLOOKUP(A98,BOYACA!A:G,6,FALSE)</f>
        <v>0</v>
      </c>
      <c r="G98" s="17">
        <f>VLOOKUP(A98,FMEJIA!A:G,7,FALSE)</f>
        <v>0</v>
      </c>
      <c r="H98" s="17" t="str">
        <f t="shared" si="14"/>
        <v>Sin ofertas</v>
      </c>
      <c r="I98" s="17">
        <f t="array" ref="I98">MIN(IF(F98:G98&gt;0,F98:G98))</f>
        <v>0</v>
      </c>
      <c r="J98" s="17">
        <f t="array" ref="J98">MAX(IF(F98:G98&gt;0,F98:G98))</f>
        <v>0</v>
      </c>
      <c r="K98" s="17" t="str">
        <f t="shared" si="10"/>
        <v>Sin ofertas</v>
      </c>
      <c r="L98" s="86">
        <f t="shared" si="11"/>
        <v>0</v>
      </c>
      <c r="M98" s="17">
        <v>100</v>
      </c>
      <c r="N98" s="17">
        <v>200</v>
      </c>
      <c r="O98" s="86">
        <f t="shared" si="12"/>
        <v>0</v>
      </c>
      <c r="P98" s="17">
        <v>200</v>
      </c>
      <c r="Q98" s="17">
        <v>200</v>
      </c>
      <c r="R98" s="86">
        <f t="shared" si="15"/>
        <v>300</v>
      </c>
      <c r="S98" s="86">
        <f t="shared" si="16"/>
        <v>400</v>
      </c>
    </row>
    <row r="99" spans="1:19" x14ac:dyDescent="0.15">
      <c r="A99" s="17">
        <v>97</v>
      </c>
      <c r="B99" s="5" t="s">
        <v>222</v>
      </c>
      <c r="C99" s="22">
        <v>1399</v>
      </c>
      <c r="D99" s="10">
        <v>50</v>
      </c>
      <c r="E99" s="18">
        <f t="shared" si="13"/>
        <v>69950</v>
      </c>
      <c r="F99" s="17">
        <f>VLOOKUP(A99,BOYACA!A:G,6,FALSE)</f>
        <v>0</v>
      </c>
      <c r="G99" s="17">
        <f>VLOOKUP(A99,FMEJIA!A:G,7,FALSE)</f>
        <v>1397</v>
      </c>
      <c r="H99" s="17" t="str">
        <f t="shared" si="14"/>
        <v>Con ofertas</v>
      </c>
      <c r="I99" s="17">
        <f t="array" ref="I99">MIN(IF(F99:G99&gt;0,F99:G99))</f>
        <v>1397</v>
      </c>
      <c r="J99" s="17">
        <f t="array" ref="J99">MAX(IF(F99:G99&gt;0,F99:G99))</f>
        <v>1397</v>
      </c>
      <c r="K99" s="17" t="str">
        <f t="shared" ref="K99:K130" si="17">IF(I99=0,"Sin ofertas",IF((I99/SUM(F99:G99))=1,"SI","NO"))</f>
        <v>SI</v>
      </c>
      <c r="L99" s="86">
        <f t="shared" ref="L99:L130" si="18">IF(F99=0,0,(600*I99)/F99)</f>
        <v>0</v>
      </c>
      <c r="M99" s="17">
        <v>100</v>
      </c>
      <c r="N99" s="17">
        <v>200</v>
      </c>
      <c r="O99" s="86">
        <f t="shared" ref="O99:O130" si="19">IF(G99=0,0,(600*I99)/G99)</f>
        <v>600</v>
      </c>
      <c r="P99" s="17">
        <v>200</v>
      </c>
      <c r="Q99" s="17">
        <v>200</v>
      </c>
      <c r="R99" s="86">
        <f t="shared" si="15"/>
        <v>300</v>
      </c>
      <c r="S99" s="86">
        <f t="shared" si="16"/>
        <v>1000</v>
      </c>
    </row>
    <row r="100" spans="1:19" x14ac:dyDescent="0.15">
      <c r="A100" s="17">
        <v>98</v>
      </c>
      <c r="B100" s="5" t="s">
        <v>223</v>
      </c>
      <c r="C100" s="22">
        <v>1293</v>
      </c>
      <c r="D100" s="10">
        <v>350</v>
      </c>
      <c r="E100" s="18">
        <f t="shared" si="13"/>
        <v>452550</v>
      </c>
      <c r="F100" s="17">
        <f>VLOOKUP(A100,BOYACA!A:G,6,FALSE)</f>
        <v>0</v>
      </c>
      <c r="G100" s="17">
        <f>VLOOKUP(A100,FMEJIA!A:G,7,FALSE)</f>
        <v>0</v>
      </c>
      <c r="H100" s="17" t="str">
        <f t="shared" si="14"/>
        <v>Sin ofertas</v>
      </c>
      <c r="I100" s="17">
        <f t="array" ref="I100">MIN(IF(F100:G100&gt;0,F100:G100))</f>
        <v>0</v>
      </c>
      <c r="J100" s="17">
        <f t="array" ref="J100">MAX(IF(F100:G100&gt;0,F100:G100))</f>
        <v>0</v>
      </c>
      <c r="K100" s="17" t="str">
        <f t="shared" si="17"/>
        <v>Sin ofertas</v>
      </c>
      <c r="L100" s="86">
        <f t="shared" si="18"/>
        <v>0</v>
      </c>
      <c r="M100" s="17">
        <v>100</v>
      </c>
      <c r="N100" s="17">
        <v>200</v>
      </c>
      <c r="O100" s="86">
        <f t="shared" si="19"/>
        <v>0</v>
      </c>
      <c r="P100" s="17">
        <v>200</v>
      </c>
      <c r="Q100" s="17">
        <v>200</v>
      </c>
      <c r="R100" s="86">
        <f t="shared" si="15"/>
        <v>300</v>
      </c>
      <c r="S100" s="86">
        <f t="shared" si="16"/>
        <v>400</v>
      </c>
    </row>
    <row r="101" spans="1:19" x14ac:dyDescent="0.15">
      <c r="A101" s="17">
        <v>99</v>
      </c>
      <c r="B101" s="5" t="s">
        <v>224</v>
      </c>
      <c r="C101" s="22">
        <v>24791</v>
      </c>
      <c r="D101" s="10">
        <v>20</v>
      </c>
      <c r="E101" s="18">
        <f t="shared" si="13"/>
        <v>495820</v>
      </c>
      <c r="F101" s="17">
        <f>VLOOKUP(A101,BOYACA!A:G,6,FALSE)</f>
        <v>16167</v>
      </c>
      <c r="G101" s="17">
        <f>VLOOKUP(A101,FMEJIA!A:G,7,FALSE)</f>
        <v>24764</v>
      </c>
      <c r="H101" s="17" t="str">
        <f t="shared" si="14"/>
        <v>Con ofertas</v>
      </c>
      <c r="I101" s="17">
        <f t="array" ref="I101">MIN(IF(F101:G101&gt;0,F101:G101))</f>
        <v>16167</v>
      </c>
      <c r="J101" s="17">
        <f t="array" ref="J101">MAX(IF(F101:G101&gt;0,F101:G101))</f>
        <v>24764</v>
      </c>
      <c r="K101" s="17" t="str">
        <f t="shared" si="17"/>
        <v>NO</v>
      </c>
      <c r="L101" s="86">
        <f t="shared" si="18"/>
        <v>600</v>
      </c>
      <c r="M101" s="17">
        <v>100</v>
      </c>
      <c r="N101" s="17">
        <v>200</v>
      </c>
      <c r="O101" s="86">
        <f t="shared" si="19"/>
        <v>391.70570182523016</v>
      </c>
      <c r="P101" s="17">
        <v>200</v>
      </c>
      <c r="Q101" s="17">
        <v>200</v>
      </c>
      <c r="R101" s="86">
        <f t="shared" si="15"/>
        <v>900</v>
      </c>
      <c r="S101" s="86">
        <f t="shared" si="16"/>
        <v>791.70570182523011</v>
      </c>
    </row>
    <row r="102" spans="1:19" x14ac:dyDescent="0.15">
      <c r="A102" s="17">
        <v>100</v>
      </c>
      <c r="B102" s="5" t="s">
        <v>225</v>
      </c>
      <c r="C102" s="22">
        <v>1219</v>
      </c>
      <c r="D102" s="10">
        <v>1800</v>
      </c>
      <c r="E102" s="18">
        <f t="shared" si="13"/>
        <v>2194200</v>
      </c>
      <c r="F102" s="17">
        <f>VLOOKUP(A102,BOYACA!A:G,6,FALSE)</f>
        <v>1175</v>
      </c>
      <c r="G102" s="17">
        <f>VLOOKUP(A102,FMEJIA!A:G,7,FALSE)</f>
        <v>1218</v>
      </c>
      <c r="H102" s="17" t="str">
        <f t="shared" si="14"/>
        <v>Con ofertas</v>
      </c>
      <c r="I102" s="17">
        <f t="array" ref="I102">MIN(IF(F102:G102&gt;0,F102:G102))</f>
        <v>1175</v>
      </c>
      <c r="J102" s="17">
        <f t="array" ref="J102">MAX(IF(F102:G102&gt;0,F102:G102))</f>
        <v>1218</v>
      </c>
      <c r="K102" s="17" t="str">
        <f t="shared" si="17"/>
        <v>NO</v>
      </c>
      <c r="L102" s="86">
        <f t="shared" si="18"/>
        <v>600</v>
      </c>
      <c r="M102" s="17">
        <v>100</v>
      </c>
      <c r="N102" s="17">
        <v>200</v>
      </c>
      <c r="O102" s="86">
        <f t="shared" si="19"/>
        <v>578.81773399014776</v>
      </c>
      <c r="P102" s="17">
        <v>200</v>
      </c>
      <c r="Q102" s="17">
        <v>200</v>
      </c>
      <c r="R102" s="86">
        <f t="shared" si="15"/>
        <v>900</v>
      </c>
      <c r="S102" s="86">
        <f t="shared" si="16"/>
        <v>978.81773399014776</v>
      </c>
    </row>
    <row r="103" spans="1:19" x14ac:dyDescent="0.15">
      <c r="A103" s="17">
        <v>101</v>
      </c>
      <c r="B103" s="5" t="s">
        <v>226</v>
      </c>
      <c r="C103" s="22">
        <v>52337</v>
      </c>
      <c r="D103" s="10">
        <v>10</v>
      </c>
      <c r="E103" s="18">
        <f t="shared" si="13"/>
        <v>523370</v>
      </c>
      <c r="F103" s="17">
        <f>VLOOKUP(A103,BOYACA!A:G,6,FALSE)</f>
        <v>0</v>
      </c>
      <c r="G103" s="17">
        <f>VLOOKUP(A103,FMEJIA!A:G,7,FALSE)</f>
        <v>52235</v>
      </c>
      <c r="H103" s="17" t="str">
        <f t="shared" si="14"/>
        <v>Con ofertas</v>
      </c>
      <c r="I103" s="17">
        <f t="array" ref="I103">MIN(IF(F103:G103&gt;0,F103:G103))</f>
        <v>52235</v>
      </c>
      <c r="J103" s="17">
        <f t="array" ref="J103">MAX(IF(F103:G103&gt;0,F103:G103))</f>
        <v>52235</v>
      </c>
      <c r="K103" s="17" t="str">
        <f t="shared" si="17"/>
        <v>SI</v>
      </c>
      <c r="L103" s="86">
        <f t="shared" si="18"/>
        <v>0</v>
      </c>
      <c r="M103" s="17">
        <v>100</v>
      </c>
      <c r="N103" s="17">
        <v>200</v>
      </c>
      <c r="O103" s="86">
        <f t="shared" si="19"/>
        <v>600</v>
      </c>
      <c r="P103" s="17">
        <v>200</v>
      </c>
      <c r="Q103" s="17">
        <v>200</v>
      </c>
      <c r="R103" s="86">
        <f t="shared" si="15"/>
        <v>300</v>
      </c>
      <c r="S103" s="86">
        <f t="shared" si="16"/>
        <v>1000</v>
      </c>
    </row>
    <row r="104" spans="1:19" ht="21" x14ac:dyDescent="0.15">
      <c r="A104" s="17">
        <v>102</v>
      </c>
      <c r="B104" s="5" t="s">
        <v>227</v>
      </c>
      <c r="C104" s="22">
        <v>14669</v>
      </c>
      <c r="D104" s="10">
        <v>700</v>
      </c>
      <c r="E104" s="18">
        <f t="shared" si="13"/>
        <v>10268300</v>
      </c>
      <c r="F104" s="17">
        <f>VLOOKUP(A104,BOYACA!A:G,6,FALSE)</f>
        <v>13253</v>
      </c>
      <c r="G104" s="17">
        <f>VLOOKUP(A104,FMEJIA!A:G,7,FALSE)</f>
        <v>14603</v>
      </c>
      <c r="H104" s="17" t="str">
        <f t="shared" si="14"/>
        <v>Con ofertas</v>
      </c>
      <c r="I104" s="17">
        <f t="array" ref="I104">MIN(IF(F104:G104&gt;0,F104:G104))</f>
        <v>13253</v>
      </c>
      <c r="J104" s="17">
        <f t="array" ref="J104">MAX(IF(F104:G104&gt;0,F104:G104))</f>
        <v>14603</v>
      </c>
      <c r="K104" s="17" t="str">
        <f t="shared" si="17"/>
        <v>NO</v>
      </c>
      <c r="L104" s="86">
        <f t="shared" si="18"/>
        <v>600</v>
      </c>
      <c r="M104" s="17">
        <v>100</v>
      </c>
      <c r="N104" s="17">
        <v>200</v>
      </c>
      <c r="O104" s="86">
        <f t="shared" si="19"/>
        <v>544.53194549065256</v>
      </c>
      <c r="P104" s="17">
        <v>200</v>
      </c>
      <c r="Q104" s="17">
        <v>200</v>
      </c>
      <c r="R104" s="86">
        <f t="shared" si="15"/>
        <v>900</v>
      </c>
      <c r="S104" s="86">
        <f t="shared" si="16"/>
        <v>944.53194549065256</v>
      </c>
    </row>
    <row r="105" spans="1:19" ht="21" x14ac:dyDescent="0.15">
      <c r="A105" s="17">
        <v>103</v>
      </c>
      <c r="B105" s="5" t="s">
        <v>228</v>
      </c>
      <c r="C105" s="22">
        <v>20710</v>
      </c>
      <c r="D105" s="10">
        <v>200</v>
      </c>
      <c r="E105" s="18">
        <f t="shared" si="13"/>
        <v>4142000</v>
      </c>
      <c r="F105" s="17">
        <f>VLOOKUP(A105,BOYACA!A:G,6,FALSE)</f>
        <v>18072</v>
      </c>
      <c r="G105" s="17">
        <f>VLOOKUP(A105,FMEJIA!A:G,7,FALSE)</f>
        <v>20690</v>
      </c>
      <c r="H105" s="17" t="str">
        <f t="shared" si="14"/>
        <v>Con ofertas</v>
      </c>
      <c r="I105" s="17">
        <f t="array" ref="I105">MIN(IF(F105:G105&gt;0,F105:G105))</f>
        <v>18072</v>
      </c>
      <c r="J105" s="17">
        <f t="array" ref="J105">MAX(IF(F105:G105&gt;0,F105:G105))</f>
        <v>20690</v>
      </c>
      <c r="K105" s="17" t="str">
        <f t="shared" si="17"/>
        <v>NO</v>
      </c>
      <c r="L105" s="86">
        <f t="shared" si="18"/>
        <v>600</v>
      </c>
      <c r="M105" s="17">
        <v>100</v>
      </c>
      <c r="N105" s="17">
        <v>200</v>
      </c>
      <c r="O105" s="86">
        <f t="shared" si="19"/>
        <v>524.0792653455776</v>
      </c>
      <c r="P105" s="17">
        <v>200</v>
      </c>
      <c r="Q105" s="17">
        <v>200</v>
      </c>
      <c r="R105" s="86">
        <f t="shared" si="15"/>
        <v>900</v>
      </c>
      <c r="S105" s="86">
        <f t="shared" si="16"/>
        <v>924.0792653455776</v>
      </c>
    </row>
    <row r="106" spans="1:19" x14ac:dyDescent="0.15">
      <c r="A106" s="17">
        <v>104</v>
      </c>
      <c r="B106" s="5" t="s">
        <v>229</v>
      </c>
      <c r="C106" s="22">
        <v>18520</v>
      </c>
      <c r="D106" s="10">
        <v>150</v>
      </c>
      <c r="E106" s="18">
        <f t="shared" si="13"/>
        <v>2778000</v>
      </c>
      <c r="F106" s="17">
        <f>VLOOKUP(A106,BOYACA!A:G,6,FALSE)</f>
        <v>17999</v>
      </c>
      <c r="G106" s="17">
        <f>VLOOKUP(A106,FMEJIA!A:G,7,FALSE)</f>
        <v>0</v>
      </c>
      <c r="H106" s="17" t="str">
        <f t="shared" si="14"/>
        <v>Con ofertas</v>
      </c>
      <c r="I106" s="17">
        <f t="array" ref="I106">MIN(IF(F106:G106&gt;0,F106:G106))</f>
        <v>17999</v>
      </c>
      <c r="J106" s="17">
        <f t="array" ref="J106">MAX(IF(F106:G106&gt;0,F106:G106))</f>
        <v>17999</v>
      </c>
      <c r="K106" s="17" t="str">
        <f t="shared" si="17"/>
        <v>SI</v>
      </c>
      <c r="L106" s="86">
        <f t="shared" si="18"/>
        <v>600</v>
      </c>
      <c r="M106" s="17">
        <v>100</v>
      </c>
      <c r="N106" s="17">
        <v>200</v>
      </c>
      <c r="O106" s="86">
        <f t="shared" si="19"/>
        <v>0</v>
      </c>
      <c r="P106" s="17">
        <v>200</v>
      </c>
      <c r="Q106" s="17">
        <v>200</v>
      </c>
      <c r="R106" s="86">
        <f t="shared" si="15"/>
        <v>900</v>
      </c>
      <c r="S106" s="86">
        <f t="shared" si="16"/>
        <v>400</v>
      </c>
    </row>
    <row r="107" spans="1:19" x14ac:dyDescent="0.15">
      <c r="A107" s="17">
        <v>105</v>
      </c>
      <c r="B107" s="5" t="s">
        <v>230</v>
      </c>
      <c r="C107" s="22">
        <v>6364</v>
      </c>
      <c r="D107" s="10">
        <v>20</v>
      </c>
      <c r="E107" s="18">
        <f t="shared" si="13"/>
        <v>127280</v>
      </c>
      <c r="F107" s="17">
        <f>VLOOKUP(A107,BOYACA!A:G,6,FALSE)</f>
        <v>6265</v>
      </c>
      <c r="G107" s="17">
        <f>VLOOKUP(A107,FMEJIA!A:G,7,FALSE)</f>
        <v>6335</v>
      </c>
      <c r="H107" s="17" t="str">
        <f t="shared" si="14"/>
        <v>Con ofertas</v>
      </c>
      <c r="I107" s="17">
        <f t="array" ref="I107">MIN(IF(F107:G107&gt;0,F107:G107))</f>
        <v>6265</v>
      </c>
      <c r="J107" s="17">
        <f t="array" ref="J107">MAX(IF(F107:G107&gt;0,F107:G107))</f>
        <v>6335</v>
      </c>
      <c r="K107" s="17" t="str">
        <f t="shared" si="17"/>
        <v>NO</v>
      </c>
      <c r="L107" s="86">
        <f t="shared" si="18"/>
        <v>600</v>
      </c>
      <c r="M107" s="17">
        <v>100</v>
      </c>
      <c r="N107" s="17">
        <v>200</v>
      </c>
      <c r="O107" s="86">
        <f t="shared" si="19"/>
        <v>593.3701657458563</v>
      </c>
      <c r="P107" s="17">
        <v>200</v>
      </c>
      <c r="Q107" s="17">
        <v>200</v>
      </c>
      <c r="R107" s="86">
        <f t="shared" si="15"/>
        <v>900</v>
      </c>
      <c r="S107" s="86">
        <f t="shared" si="16"/>
        <v>993.3701657458563</v>
      </c>
    </row>
    <row r="108" spans="1:19" x14ac:dyDescent="0.15">
      <c r="A108" s="17">
        <v>106</v>
      </c>
      <c r="B108" s="5" t="s">
        <v>231</v>
      </c>
      <c r="C108" s="22">
        <v>1250</v>
      </c>
      <c r="D108" s="10">
        <v>1500</v>
      </c>
      <c r="E108" s="18">
        <f t="shared" si="13"/>
        <v>1875000</v>
      </c>
      <c r="F108" s="17">
        <f>VLOOKUP(A108,BOYACA!A:G,6,FALSE)</f>
        <v>1084</v>
      </c>
      <c r="G108" s="17">
        <f>VLOOKUP(A108,FMEJIA!A:G,7,FALSE)</f>
        <v>1245</v>
      </c>
      <c r="H108" s="17" t="str">
        <f t="shared" si="14"/>
        <v>Con ofertas</v>
      </c>
      <c r="I108" s="17">
        <f t="array" ref="I108">MIN(IF(F108:G108&gt;0,F108:G108))</f>
        <v>1084</v>
      </c>
      <c r="J108" s="17">
        <f t="array" ref="J108">MAX(IF(F108:G108&gt;0,F108:G108))</f>
        <v>1245</v>
      </c>
      <c r="K108" s="17" t="str">
        <f t="shared" si="17"/>
        <v>NO</v>
      </c>
      <c r="L108" s="86">
        <f t="shared" si="18"/>
        <v>600</v>
      </c>
      <c r="M108" s="17">
        <v>100</v>
      </c>
      <c r="N108" s="17">
        <v>200</v>
      </c>
      <c r="O108" s="86">
        <f t="shared" si="19"/>
        <v>522.40963855421683</v>
      </c>
      <c r="P108" s="17">
        <v>200</v>
      </c>
      <c r="Q108" s="17">
        <v>200</v>
      </c>
      <c r="R108" s="86">
        <f t="shared" si="15"/>
        <v>900</v>
      </c>
      <c r="S108" s="86">
        <f t="shared" si="16"/>
        <v>922.40963855421683</v>
      </c>
    </row>
    <row r="109" spans="1:19" x14ac:dyDescent="0.15">
      <c r="A109" s="17">
        <v>107</v>
      </c>
      <c r="B109" s="5" t="s">
        <v>232</v>
      </c>
      <c r="C109" s="22">
        <v>20750</v>
      </c>
      <c r="D109" s="10">
        <v>10</v>
      </c>
      <c r="E109" s="18">
        <f t="shared" si="13"/>
        <v>207500</v>
      </c>
      <c r="F109" s="17">
        <f>VLOOKUP(A109,BOYACA!A:G,6,FALSE)</f>
        <v>20750</v>
      </c>
      <c r="G109" s="17">
        <f>VLOOKUP(A109,FMEJIA!A:G,7,FALSE)</f>
        <v>20658</v>
      </c>
      <c r="H109" s="17" t="str">
        <f t="shared" si="14"/>
        <v>Con ofertas</v>
      </c>
      <c r="I109" s="17">
        <f t="array" ref="I109">MIN(IF(F109:G109&gt;0,F109:G109))</f>
        <v>20658</v>
      </c>
      <c r="J109" s="17">
        <f t="array" ref="J109">MAX(IF(F109:G109&gt;0,F109:G109))</f>
        <v>20750</v>
      </c>
      <c r="K109" s="17" t="str">
        <f t="shared" si="17"/>
        <v>NO</v>
      </c>
      <c r="L109" s="86">
        <f t="shared" si="18"/>
        <v>597.33975903614453</v>
      </c>
      <c r="M109" s="17">
        <v>100</v>
      </c>
      <c r="N109" s="17">
        <v>200</v>
      </c>
      <c r="O109" s="86">
        <f t="shared" si="19"/>
        <v>600</v>
      </c>
      <c r="P109" s="17">
        <v>200</v>
      </c>
      <c r="Q109" s="17">
        <v>200</v>
      </c>
      <c r="R109" s="86">
        <f t="shared" si="15"/>
        <v>897.33975903614453</v>
      </c>
      <c r="S109" s="86">
        <f t="shared" si="16"/>
        <v>1000</v>
      </c>
    </row>
    <row r="110" spans="1:19" x14ac:dyDescent="0.15">
      <c r="A110" s="17">
        <v>108</v>
      </c>
      <c r="B110" s="5" t="s">
        <v>233</v>
      </c>
      <c r="C110" s="22">
        <v>6250</v>
      </c>
      <c r="D110" s="10">
        <v>20</v>
      </c>
      <c r="E110" s="18">
        <f t="shared" si="13"/>
        <v>125000</v>
      </c>
      <c r="F110" s="17">
        <f>VLOOKUP(A110,BOYACA!A:G,6,FALSE)</f>
        <v>6240</v>
      </c>
      <c r="G110" s="17">
        <f>VLOOKUP(A110,FMEJIA!A:G,7,FALSE)</f>
        <v>6230</v>
      </c>
      <c r="H110" s="17" t="str">
        <f t="shared" si="14"/>
        <v>Con ofertas</v>
      </c>
      <c r="I110" s="17">
        <f t="array" ref="I110">MIN(IF(F110:G110&gt;0,F110:G110))</f>
        <v>6230</v>
      </c>
      <c r="J110" s="17">
        <f t="array" ref="J110">MAX(IF(F110:G110&gt;0,F110:G110))</f>
        <v>6240</v>
      </c>
      <c r="K110" s="17" t="str">
        <f t="shared" si="17"/>
        <v>NO</v>
      </c>
      <c r="L110" s="86">
        <f t="shared" si="18"/>
        <v>599.03846153846155</v>
      </c>
      <c r="M110" s="17">
        <v>100</v>
      </c>
      <c r="N110" s="17">
        <v>200</v>
      </c>
      <c r="O110" s="86">
        <f t="shared" si="19"/>
        <v>600</v>
      </c>
      <c r="P110" s="17">
        <v>200</v>
      </c>
      <c r="Q110" s="17">
        <v>200</v>
      </c>
      <c r="R110" s="86">
        <f t="shared" si="15"/>
        <v>899.03846153846155</v>
      </c>
      <c r="S110" s="86">
        <f t="shared" si="16"/>
        <v>1000</v>
      </c>
    </row>
    <row r="111" spans="1:19" x14ac:dyDescent="0.15">
      <c r="A111" s="17">
        <v>109</v>
      </c>
      <c r="B111" s="5" t="s">
        <v>234</v>
      </c>
      <c r="C111" s="22">
        <v>17400</v>
      </c>
      <c r="D111" s="10">
        <v>20</v>
      </c>
      <c r="E111" s="18">
        <f t="shared" si="13"/>
        <v>348000</v>
      </c>
      <c r="F111" s="17">
        <f>VLOOKUP(A111,BOYACA!A:G,6,FALSE)</f>
        <v>15663</v>
      </c>
      <c r="G111" s="17">
        <f>VLOOKUP(A111,FMEJIA!A:G,7,FALSE)</f>
        <v>17333</v>
      </c>
      <c r="H111" s="17" t="str">
        <f t="shared" si="14"/>
        <v>Con ofertas</v>
      </c>
      <c r="I111" s="17">
        <f t="array" ref="I111">MIN(IF(F111:G111&gt;0,F111:G111))</f>
        <v>15663</v>
      </c>
      <c r="J111" s="17">
        <f t="array" ref="J111">MAX(IF(F111:G111&gt;0,F111:G111))</f>
        <v>17333</v>
      </c>
      <c r="K111" s="17" t="str">
        <f t="shared" si="17"/>
        <v>NO</v>
      </c>
      <c r="L111" s="86">
        <f t="shared" si="18"/>
        <v>600</v>
      </c>
      <c r="M111" s="17">
        <v>100</v>
      </c>
      <c r="N111" s="17">
        <v>200</v>
      </c>
      <c r="O111" s="86">
        <f t="shared" si="19"/>
        <v>542.19119598453813</v>
      </c>
      <c r="P111" s="17">
        <v>200</v>
      </c>
      <c r="Q111" s="17">
        <v>200</v>
      </c>
      <c r="R111" s="86">
        <f t="shared" si="15"/>
        <v>900</v>
      </c>
      <c r="S111" s="86">
        <f t="shared" si="16"/>
        <v>942.19119598453813</v>
      </c>
    </row>
    <row r="112" spans="1:19" x14ac:dyDescent="0.15">
      <c r="A112" s="17">
        <v>110</v>
      </c>
      <c r="B112" s="5" t="s">
        <v>235</v>
      </c>
      <c r="C112" s="21">
        <v>677</v>
      </c>
      <c r="D112" s="10">
        <v>30</v>
      </c>
      <c r="E112" s="18">
        <f t="shared" si="13"/>
        <v>20310</v>
      </c>
      <c r="F112" s="17">
        <f>VLOOKUP(A112,BOYACA!A:G,6,FALSE)</f>
        <v>0</v>
      </c>
      <c r="G112" s="17">
        <f>VLOOKUP(A112,FMEJIA!A:G,7,FALSE)</f>
        <v>675</v>
      </c>
      <c r="H112" s="17" t="str">
        <f t="shared" si="14"/>
        <v>Con ofertas</v>
      </c>
      <c r="I112" s="17">
        <f t="array" ref="I112">MIN(IF(F112:G112&gt;0,F112:G112))</f>
        <v>675</v>
      </c>
      <c r="J112" s="17">
        <f t="array" ref="J112">MAX(IF(F112:G112&gt;0,F112:G112))</f>
        <v>675</v>
      </c>
      <c r="K112" s="17" t="str">
        <f t="shared" si="17"/>
        <v>SI</v>
      </c>
      <c r="L112" s="86">
        <f t="shared" si="18"/>
        <v>0</v>
      </c>
      <c r="M112" s="17">
        <v>100</v>
      </c>
      <c r="N112" s="17">
        <v>200</v>
      </c>
      <c r="O112" s="86">
        <f t="shared" si="19"/>
        <v>600</v>
      </c>
      <c r="P112" s="17">
        <v>200</v>
      </c>
      <c r="Q112" s="17">
        <v>200</v>
      </c>
      <c r="R112" s="86">
        <f t="shared" si="15"/>
        <v>300</v>
      </c>
      <c r="S112" s="86">
        <f t="shared" si="16"/>
        <v>1000</v>
      </c>
    </row>
    <row r="113" spans="1:19" x14ac:dyDescent="0.15">
      <c r="A113" s="17">
        <v>111</v>
      </c>
      <c r="B113" s="5" t="s">
        <v>236</v>
      </c>
      <c r="C113" s="22">
        <v>11453</v>
      </c>
      <c r="D113" s="10">
        <v>200</v>
      </c>
      <c r="E113" s="18">
        <f t="shared" si="13"/>
        <v>2290600</v>
      </c>
      <c r="F113" s="17">
        <f>VLOOKUP(A113,BOYACA!A:G,6,FALSE)</f>
        <v>8831</v>
      </c>
      <c r="G113" s="17">
        <f>VLOOKUP(A113,FMEJIA!A:G,7,FALSE)</f>
        <v>11435</v>
      </c>
      <c r="H113" s="17" t="str">
        <f t="shared" si="14"/>
        <v>Con ofertas</v>
      </c>
      <c r="I113" s="17">
        <f t="array" ref="I113">MIN(IF(F113:G113&gt;0,F113:G113))</f>
        <v>8831</v>
      </c>
      <c r="J113" s="17">
        <f t="array" ref="J113">MAX(IF(F113:G113&gt;0,F113:G113))</f>
        <v>11435</v>
      </c>
      <c r="K113" s="17" t="str">
        <f t="shared" si="17"/>
        <v>NO</v>
      </c>
      <c r="L113" s="86">
        <f t="shared" si="18"/>
        <v>600</v>
      </c>
      <c r="M113" s="17">
        <v>100</v>
      </c>
      <c r="N113" s="17">
        <v>200</v>
      </c>
      <c r="O113" s="86">
        <f t="shared" si="19"/>
        <v>463.36685614341934</v>
      </c>
      <c r="P113" s="17">
        <v>200</v>
      </c>
      <c r="Q113" s="17">
        <v>200</v>
      </c>
      <c r="R113" s="86">
        <f t="shared" si="15"/>
        <v>900</v>
      </c>
      <c r="S113" s="86">
        <f t="shared" si="16"/>
        <v>863.36685614341934</v>
      </c>
    </row>
    <row r="114" spans="1:19" x14ac:dyDescent="0.15">
      <c r="A114" s="17">
        <v>112</v>
      </c>
      <c r="B114" s="5" t="s">
        <v>237</v>
      </c>
      <c r="C114" s="21">
        <v>900</v>
      </c>
      <c r="D114" s="10">
        <v>400</v>
      </c>
      <c r="E114" s="18">
        <f t="shared" si="13"/>
        <v>360000</v>
      </c>
      <c r="F114" s="17">
        <f>VLOOKUP(A114,BOYACA!A:G,6,FALSE)</f>
        <v>900</v>
      </c>
      <c r="G114" s="17">
        <f>VLOOKUP(A114,FMEJIA!A:G,7,FALSE)</f>
        <v>894</v>
      </c>
      <c r="H114" s="17" t="str">
        <f t="shared" si="14"/>
        <v>Con ofertas</v>
      </c>
      <c r="I114" s="17">
        <f t="array" ref="I114">MIN(IF(F114:G114&gt;0,F114:G114))</f>
        <v>894</v>
      </c>
      <c r="J114" s="17">
        <f t="array" ref="J114">MAX(IF(F114:G114&gt;0,F114:G114))</f>
        <v>900</v>
      </c>
      <c r="K114" s="17" t="str">
        <f t="shared" si="17"/>
        <v>NO</v>
      </c>
      <c r="L114" s="86">
        <f t="shared" si="18"/>
        <v>596</v>
      </c>
      <c r="M114" s="17">
        <v>100</v>
      </c>
      <c r="N114" s="17">
        <v>200</v>
      </c>
      <c r="O114" s="86">
        <f t="shared" si="19"/>
        <v>600</v>
      </c>
      <c r="P114" s="17">
        <v>200</v>
      </c>
      <c r="Q114" s="17">
        <v>200</v>
      </c>
      <c r="R114" s="86">
        <f t="shared" si="15"/>
        <v>896</v>
      </c>
      <c r="S114" s="86">
        <f t="shared" si="16"/>
        <v>1000</v>
      </c>
    </row>
    <row r="115" spans="1:19" x14ac:dyDescent="0.15">
      <c r="A115" s="17">
        <v>113</v>
      </c>
      <c r="B115" s="5" t="s">
        <v>238</v>
      </c>
      <c r="C115" s="22">
        <v>17930</v>
      </c>
      <c r="D115" s="10">
        <v>30</v>
      </c>
      <c r="E115" s="18">
        <f t="shared" si="13"/>
        <v>537900</v>
      </c>
      <c r="F115" s="17">
        <f>VLOOKUP(A115,BOYACA!A:G,6,FALSE)</f>
        <v>0</v>
      </c>
      <c r="G115" s="17">
        <f>VLOOKUP(A115,FMEJIA!A:G,7,FALSE)</f>
        <v>0</v>
      </c>
      <c r="H115" s="17" t="str">
        <f t="shared" si="14"/>
        <v>Sin ofertas</v>
      </c>
      <c r="I115" s="17">
        <f t="array" ref="I115">MIN(IF(F115:G115&gt;0,F115:G115))</f>
        <v>0</v>
      </c>
      <c r="J115" s="17">
        <f t="array" ref="J115">MAX(IF(F115:G115&gt;0,F115:G115))</f>
        <v>0</v>
      </c>
      <c r="K115" s="17" t="str">
        <f t="shared" si="17"/>
        <v>Sin ofertas</v>
      </c>
      <c r="L115" s="86">
        <f t="shared" si="18"/>
        <v>0</v>
      </c>
      <c r="M115" s="17">
        <v>100</v>
      </c>
      <c r="N115" s="17">
        <v>200</v>
      </c>
      <c r="O115" s="86">
        <f t="shared" si="19"/>
        <v>0</v>
      </c>
      <c r="P115" s="17">
        <v>200</v>
      </c>
      <c r="Q115" s="17">
        <v>200</v>
      </c>
      <c r="R115" s="86">
        <f t="shared" si="15"/>
        <v>300</v>
      </c>
      <c r="S115" s="86">
        <f t="shared" si="16"/>
        <v>400</v>
      </c>
    </row>
    <row r="116" spans="1:19" x14ac:dyDescent="0.15">
      <c r="A116" s="17">
        <v>114</v>
      </c>
      <c r="B116" s="5" t="s">
        <v>239</v>
      </c>
      <c r="C116" s="22">
        <v>15625</v>
      </c>
      <c r="D116" s="10">
        <v>1500</v>
      </c>
      <c r="E116" s="18">
        <f t="shared" si="13"/>
        <v>23437500</v>
      </c>
      <c r="F116" s="17">
        <f>VLOOKUP(A116,BOYACA!A:G,6,FALSE)</f>
        <v>13253</v>
      </c>
      <c r="G116" s="17">
        <f>VLOOKUP(A116,FMEJIA!A:G,7,FALSE)</f>
        <v>0</v>
      </c>
      <c r="H116" s="17" t="str">
        <f t="shared" si="14"/>
        <v>Con ofertas</v>
      </c>
      <c r="I116" s="17">
        <f t="array" ref="I116">MIN(IF(F116:G116&gt;0,F116:G116))</f>
        <v>13253</v>
      </c>
      <c r="J116" s="17">
        <f t="array" ref="J116">MAX(IF(F116:G116&gt;0,F116:G116))</f>
        <v>13253</v>
      </c>
      <c r="K116" s="17" t="str">
        <f t="shared" si="17"/>
        <v>SI</v>
      </c>
      <c r="L116" s="86">
        <f t="shared" si="18"/>
        <v>600</v>
      </c>
      <c r="M116" s="17">
        <v>100</v>
      </c>
      <c r="N116" s="17">
        <v>200</v>
      </c>
      <c r="O116" s="86">
        <f t="shared" si="19"/>
        <v>0</v>
      </c>
      <c r="P116" s="17">
        <v>200</v>
      </c>
      <c r="Q116" s="17">
        <v>200</v>
      </c>
      <c r="R116" s="86">
        <f t="shared" si="15"/>
        <v>900</v>
      </c>
      <c r="S116" s="86">
        <f t="shared" si="16"/>
        <v>400</v>
      </c>
    </row>
    <row r="117" spans="1:19" x14ac:dyDescent="0.15">
      <c r="A117" s="17">
        <v>115</v>
      </c>
      <c r="B117" s="5" t="s">
        <v>240</v>
      </c>
      <c r="C117" s="22">
        <v>4396</v>
      </c>
      <c r="D117" s="10">
        <v>30</v>
      </c>
      <c r="E117" s="18">
        <f t="shared" si="13"/>
        <v>131880</v>
      </c>
      <c r="F117" s="17">
        <f>VLOOKUP(A117,BOYACA!A:G,6,FALSE)</f>
        <v>4387</v>
      </c>
      <c r="G117" s="17">
        <f>VLOOKUP(A117,FMEJIA!A:G,7,FALSE)</f>
        <v>4394</v>
      </c>
      <c r="H117" s="17" t="str">
        <f t="shared" si="14"/>
        <v>Con ofertas</v>
      </c>
      <c r="I117" s="17">
        <f t="array" ref="I117">MIN(IF(F117:G117&gt;0,F117:G117))</f>
        <v>4387</v>
      </c>
      <c r="J117" s="17">
        <f t="array" ref="J117">MAX(IF(F117:G117&gt;0,F117:G117))</f>
        <v>4394</v>
      </c>
      <c r="K117" s="17" t="str">
        <f t="shared" si="17"/>
        <v>NO</v>
      </c>
      <c r="L117" s="86">
        <f t="shared" si="18"/>
        <v>600</v>
      </c>
      <c r="M117" s="17">
        <v>100</v>
      </c>
      <c r="N117" s="17">
        <v>200</v>
      </c>
      <c r="O117" s="86">
        <f t="shared" si="19"/>
        <v>599.04415111515698</v>
      </c>
      <c r="P117" s="17">
        <v>200</v>
      </c>
      <c r="Q117" s="17">
        <v>200</v>
      </c>
      <c r="R117" s="86">
        <f t="shared" si="15"/>
        <v>900</v>
      </c>
      <c r="S117" s="86">
        <f t="shared" si="16"/>
        <v>999.04415111515698</v>
      </c>
    </row>
    <row r="118" spans="1:19" x14ac:dyDescent="0.15">
      <c r="A118" s="17">
        <v>116</v>
      </c>
      <c r="B118" s="5" t="s">
        <v>241</v>
      </c>
      <c r="C118" s="22">
        <v>7200</v>
      </c>
      <c r="D118" s="10">
        <v>30</v>
      </c>
      <c r="E118" s="18">
        <f t="shared" si="13"/>
        <v>216000</v>
      </c>
      <c r="F118" s="17">
        <f>VLOOKUP(A118,BOYACA!A:G,6,FALSE)</f>
        <v>0</v>
      </c>
      <c r="G118" s="17">
        <f>VLOOKUP(A118,FMEJIA!A:G,7,FALSE)</f>
        <v>0</v>
      </c>
      <c r="H118" s="17" t="str">
        <f t="shared" si="14"/>
        <v>Sin ofertas</v>
      </c>
      <c r="I118" s="17">
        <f t="array" ref="I118">MIN(IF(F118:G118&gt;0,F118:G118))</f>
        <v>0</v>
      </c>
      <c r="J118" s="17">
        <f t="array" ref="J118">MAX(IF(F118:G118&gt;0,F118:G118))</f>
        <v>0</v>
      </c>
      <c r="K118" s="17" t="str">
        <f t="shared" si="17"/>
        <v>Sin ofertas</v>
      </c>
      <c r="L118" s="86">
        <f t="shared" si="18"/>
        <v>0</v>
      </c>
      <c r="M118" s="17">
        <v>100</v>
      </c>
      <c r="N118" s="17">
        <v>200</v>
      </c>
      <c r="O118" s="86">
        <f t="shared" si="19"/>
        <v>0</v>
      </c>
      <c r="P118" s="17">
        <v>200</v>
      </c>
      <c r="Q118" s="17">
        <v>200</v>
      </c>
      <c r="R118" s="86">
        <f t="shared" si="15"/>
        <v>300</v>
      </c>
      <c r="S118" s="86">
        <f t="shared" si="16"/>
        <v>400</v>
      </c>
    </row>
    <row r="119" spans="1:19" x14ac:dyDescent="0.15">
      <c r="A119" s="17">
        <v>117</v>
      </c>
      <c r="B119" s="5" t="s">
        <v>242</v>
      </c>
      <c r="C119" s="21">
        <v>692</v>
      </c>
      <c r="D119" s="10">
        <v>500</v>
      </c>
      <c r="E119" s="18">
        <f t="shared" si="13"/>
        <v>346000</v>
      </c>
      <c r="F119" s="17">
        <f>VLOOKUP(A119,BOYACA!A:G,6,FALSE)</f>
        <v>578</v>
      </c>
      <c r="G119" s="17">
        <f>VLOOKUP(A119,FMEJIA!A:G,7,FALSE)</f>
        <v>675</v>
      </c>
      <c r="H119" s="17" t="str">
        <f t="shared" si="14"/>
        <v>Con ofertas</v>
      </c>
      <c r="I119" s="17">
        <f t="array" ref="I119">MIN(IF(F119:G119&gt;0,F119:G119))</f>
        <v>578</v>
      </c>
      <c r="J119" s="17">
        <f t="array" ref="J119">MAX(IF(F119:G119&gt;0,F119:G119))</f>
        <v>675</v>
      </c>
      <c r="K119" s="17" t="str">
        <f t="shared" si="17"/>
        <v>NO</v>
      </c>
      <c r="L119" s="86">
        <f t="shared" si="18"/>
        <v>600</v>
      </c>
      <c r="M119" s="17">
        <v>100</v>
      </c>
      <c r="N119" s="17">
        <v>200</v>
      </c>
      <c r="O119" s="86">
        <f t="shared" si="19"/>
        <v>513.77777777777783</v>
      </c>
      <c r="P119" s="17">
        <v>200</v>
      </c>
      <c r="Q119" s="17">
        <v>200</v>
      </c>
      <c r="R119" s="86">
        <f t="shared" si="15"/>
        <v>900</v>
      </c>
      <c r="S119" s="86">
        <f t="shared" si="16"/>
        <v>913.77777777777783</v>
      </c>
    </row>
    <row r="120" spans="1:19" x14ac:dyDescent="0.15">
      <c r="A120" s="17">
        <v>118</v>
      </c>
      <c r="B120" s="5" t="s">
        <v>243</v>
      </c>
      <c r="C120" s="22">
        <v>2210</v>
      </c>
      <c r="D120" s="10">
        <v>200</v>
      </c>
      <c r="E120" s="18">
        <f t="shared" si="13"/>
        <v>442000</v>
      </c>
      <c r="F120" s="17">
        <f>VLOOKUP(A120,BOYACA!A:G,6,FALSE)</f>
        <v>1687</v>
      </c>
      <c r="G120" s="17">
        <f>VLOOKUP(A120,FMEJIA!A:G,7,FALSE)</f>
        <v>2197</v>
      </c>
      <c r="H120" s="17" t="str">
        <f t="shared" si="14"/>
        <v>Con ofertas</v>
      </c>
      <c r="I120" s="17">
        <f t="array" ref="I120">MIN(IF(F120:G120&gt;0,F120:G120))</f>
        <v>1687</v>
      </c>
      <c r="J120" s="17">
        <f t="array" ref="J120">MAX(IF(F120:G120&gt;0,F120:G120))</f>
        <v>2197</v>
      </c>
      <c r="K120" s="17" t="str">
        <f t="shared" si="17"/>
        <v>NO</v>
      </c>
      <c r="L120" s="86">
        <f t="shared" si="18"/>
        <v>600</v>
      </c>
      <c r="M120" s="17">
        <v>100</v>
      </c>
      <c r="N120" s="17">
        <v>200</v>
      </c>
      <c r="O120" s="86">
        <f t="shared" si="19"/>
        <v>460.71916249431041</v>
      </c>
      <c r="P120" s="17">
        <v>200</v>
      </c>
      <c r="Q120" s="17">
        <v>200</v>
      </c>
      <c r="R120" s="86">
        <f t="shared" si="15"/>
        <v>900</v>
      </c>
      <c r="S120" s="86">
        <f t="shared" si="16"/>
        <v>860.71916249431047</v>
      </c>
    </row>
    <row r="121" spans="1:19" x14ac:dyDescent="0.15">
      <c r="A121" s="17">
        <v>119</v>
      </c>
      <c r="B121" s="5" t="s">
        <v>244</v>
      </c>
      <c r="C121" s="22">
        <v>8071</v>
      </c>
      <c r="D121" s="10">
        <v>40</v>
      </c>
      <c r="E121" s="18">
        <f t="shared" si="13"/>
        <v>322840</v>
      </c>
      <c r="F121" s="17">
        <f>VLOOKUP(A121,BOYACA!A:G,6,FALSE)</f>
        <v>6627</v>
      </c>
      <c r="G121" s="17">
        <f>VLOOKUP(A121,FMEJIA!A:G,7,FALSE)</f>
        <v>7971</v>
      </c>
      <c r="H121" s="17" t="str">
        <f t="shared" si="14"/>
        <v>Con ofertas</v>
      </c>
      <c r="I121" s="17">
        <f t="array" ref="I121">MIN(IF(F121:G121&gt;0,F121:G121))</f>
        <v>6627</v>
      </c>
      <c r="J121" s="17">
        <f t="array" ref="J121">MAX(IF(F121:G121&gt;0,F121:G121))</f>
        <v>7971</v>
      </c>
      <c r="K121" s="17" t="str">
        <f t="shared" si="17"/>
        <v>NO</v>
      </c>
      <c r="L121" s="86">
        <f t="shared" si="18"/>
        <v>600</v>
      </c>
      <c r="M121" s="17">
        <v>100</v>
      </c>
      <c r="N121" s="17">
        <v>200</v>
      </c>
      <c r="O121" s="86">
        <f t="shared" si="19"/>
        <v>498.83327060594655</v>
      </c>
      <c r="P121" s="17">
        <v>200</v>
      </c>
      <c r="Q121" s="17">
        <v>200</v>
      </c>
      <c r="R121" s="86">
        <f t="shared" si="15"/>
        <v>900</v>
      </c>
      <c r="S121" s="86">
        <f t="shared" si="16"/>
        <v>898.83327060594661</v>
      </c>
    </row>
    <row r="122" spans="1:19" x14ac:dyDescent="0.15">
      <c r="A122" s="17">
        <v>120</v>
      </c>
      <c r="B122" s="5" t="s">
        <v>245</v>
      </c>
      <c r="C122" s="22">
        <v>1900</v>
      </c>
      <c r="D122" s="10">
        <v>4500</v>
      </c>
      <c r="E122" s="18">
        <f t="shared" si="13"/>
        <v>8550000</v>
      </c>
      <c r="F122" s="17">
        <f>VLOOKUP(A122,BOYACA!A:G,6,FALSE)</f>
        <v>0</v>
      </c>
      <c r="G122" s="17">
        <f>VLOOKUP(A122,FMEJIA!A:G,7,FALSE)</f>
        <v>0</v>
      </c>
      <c r="H122" s="17" t="str">
        <f t="shared" si="14"/>
        <v>Sin ofertas</v>
      </c>
      <c r="I122" s="17">
        <f t="array" ref="I122">MIN(IF(F122:G122&gt;0,F122:G122))</f>
        <v>0</v>
      </c>
      <c r="J122" s="17">
        <f t="array" ref="J122">MAX(IF(F122:G122&gt;0,F122:G122))</f>
        <v>0</v>
      </c>
      <c r="K122" s="17" t="str">
        <f t="shared" si="17"/>
        <v>Sin ofertas</v>
      </c>
      <c r="L122" s="86">
        <f t="shared" si="18"/>
        <v>0</v>
      </c>
      <c r="M122" s="17">
        <v>100</v>
      </c>
      <c r="N122" s="17">
        <v>200</v>
      </c>
      <c r="O122" s="86">
        <f t="shared" si="19"/>
        <v>0</v>
      </c>
      <c r="P122" s="17">
        <v>200</v>
      </c>
      <c r="Q122" s="17">
        <v>200</v>
      </c>
      <c r="R122" s="86">
        <f t="shared" si="15"/>
        <v>300</v>
      </c>
      <c r="S122" s="86">
        <f t="shared" si="16"/>
        <v>400</v>
      </c>
    </row>
    <row r="123" spans="1:19" x14ac:dyDescent="0.15">
      <c r="A123" s="17">
        <v>121</v>
      </c>
      <c r="B123" s="5" t="s">
        <v>246</v>
      </c>
      <c r="C123" s="22">
        <v>17783</v>
      </c>
      <c r="D123" s="10">
        <v>200</v>
      </c>
      <c r="E123" s="18">
        <f t="shared" si="13"/>
        <v>3556600</v>
      </c>
      <c r="F123" s="17">
        <f>VLOOKUP(A123,BOYACA!A:G,6,FALSE)</f>
        <v>2024</v>
      </c>
      <c r="G123" s="17">
        <f>VLOOKUP(A123,FMEJIA!A:G,7,FALSE)</f>
        <v>10640</v>
      </c>
      <c r="H123" s="17" t="str">
        <f t="shared" si="14"/>
        <v>Con ofertas</v>
      </c>
      <c r="I123" s="17">
        <f t="array" ref="I123">MIN(IF(F123:G123&gt;0,F123:G123))</f>
        <v>2024</v>
      </c>
      <c r="J123" s="17">
        <f t="array" ref="J123">MAX(IF(F123:G123&gt;0,F123:G123))</f>
        <v>10640</v>
      </c>
      <c r="K123" s="17" t="str">
        <f t="shared" si="17"/>
        <v>NO</v>
      </c>
      <c r="L123" s="86">
        <f t="shared" si="18"/>
        <v>600</v>
      </c>
      <c r="M123" s="17">
        <v>100</v>
      </c>
      <c r="N123" s="17">
        <v>200</v>
      </c>
      <c r="O123" s="86">
        <f t="shared" si="19"/>
        <v>114.13533834586467</v>
      </c>
      <c r="P123" s="17">
        <v>200</v>
      </c>
      <c r="Q123" s="17">
        <v>200</v>
      </c>
      <c r="R123" s="86">
        <f t="shared" si="15"/>
        <v>900</v>
      </c>
      <c r="S123" s="86">
        <f t="shared" si="16"/>
        <v>514.13533834586474</v>
      </c>
    </row>
    <row r="124" spans="1:19" x14ac:dyDescent="0.15">
      <c r="A124" s="17">
        <v>122</v>
      </c>
      <c r="B124" s="5" t="s">
        <v>247</v>
      </c>
      <c r="C124" s="22">
        <v>3001650</v>
      </c>
      <c r="D124" s="10">
        <v>5</v>
      </c>
      <c r="E124" s="18">
        <f t="shared" si="13"/>
        <v>15008250</v>
      </c>
      <c r="F124" s="17">
        <f>VLOOKUP(A124,BOYACA!A:G,6,FALSE)</f>
        <v>2941616</v>
      </c>
      <c r="G124" s="17">
        <f>VLOOKUP(A124,FMEJIA!A:G,7,FALSE)</f>
        <v>2985168</v>
      </c>
      <c r="H124" s="17" t="str">
        <f t="shared" si="14"/>
        <v>Con ofertas</v>
      </c>
      <c r="I124" s="17">
        <f t="array" ref="I124">MIN(IF(F124:G124&gt;0,F124:G124))</f>
        <v>2941616</v>
      </c>
      <c r="J124" s="17">
        <f t="array" ref="J124">MAX(IF(F124:G124&gt;0,F124:G124))</f>
        <v>2985168</v>
      </c>
      <c r="K124" s="17" t="str">
        <f t="shared" si="17"/>
        <v>NO</v>
      </c>
      <c r="L124" s="86">
        <f t="shared" si="18"/>
        <v>600</v>
      </c>
      <c r="M124" s="17">
        <v>100</v>
      </c>
      <c r="N124" s="17">
        <v>200</v>
      </c>
      <c r="O124" s="86">
        <f t="shared" si="19"/>
        <v>591.24632181505365</v>
      </c>
      <c r="P124" s="17">
        <v>200</v>
      </c>
      <c r="Q124" s="17">
        <v>200</v>
      </c>
      <c r="R124" s="86">
        <f t="shared" si="15"/>
        <v>900</v>
      </c>
      <c r="S124" s="86">
        <f t="shared" si="16"/>
        <v>991.24632181505365</v>
      </c>
    </row>
    <row r="125" spans="1:19" x14ac:dyDescent="0.15">
      <c r="A125" s="17">
        <v>123</v>
      </c>
      <c r="B125" s="5" t="s">
        <v>248</v>
      </c>
      <c r="C125" s="22">
        <v>87666</v>
      </c>
      <c r="D125" s="10">
        <v>30</v>
      </c>
      <c r="E125" s="18">
        <f t="shared" si="13"/>
        <v>2629980</v>
      </c>
      <c r="F125" s="17">
        <f>VLOOKUP(A125,BOYACA!A:G,6,FALSE)</f>
        <v>58500</v>
      </c>
      <c r="G125" s="17">
        <f>VLOOKUP(A125,FMEJIA!A:G,7,FALSE)</f>
        <v>86207</v>
      </c>
      <c r="H125" s="17" t="str">
        <f t="shared" si="14"/>
        <v>Con ofertas</v>
      </c>
      <c r="I125" s="17">
        <f t="array" ref="I125">MIN(IF(F125:G125&gt;0,F125:G125))</f>
        <v>58500</v>
      </c>
      <c r="J125" s="17">
        <f t="array" ref="J125">MAX(IF(F125:G125&gt;0,F125:G125))</f>
        <v>86207</v>
      </c>
      <c r="K125" s="17" t="str">
        <f t="shared" si="17"/>
        <v>NO</v>
      </c>
      <c r="L125" s="86">
        <f t="shared" si="18"/>
        <v>600</v>
      </c>
      <c r="M125" s="17">
        <v>100</v>
      </c>
      <c r="N125" s="17">
        <v>200</v>
      </c>
      <c r="O125" s="86">
        <f t="shared" si="19"/>
        <v>407.1595114085863</v>
      </c>
      <c r="P125" s="17">
        <v>200</v>
      </c>
      <c r="Q125" s="17">
        <v>200</v>
      </c>
      <c r="R125" s="86">
        <f t="shared" si="15"/>
        <v>900</v>
      </c>
      <c r="S125" s="86">
        <f t="shared" si="16"/>
        <v>807.15951140858624</v>
      </c>
    </row>
    <row r="126" spans="1:19" x14ac:dyDescent="0.15">
      <c r="A126" s="17">
        <v>124</v>
      </c>
      <c r="B126" s="5" t="s">
        <v>249</v>
      </c>
      <c r="C126" s="21">
        <v>47</v>
      </c>
      <c r="D126" s="10">
        <v>550</v>
      </c>
      <c r="E126" s="18">
        <f t="shared" si="13"/>
        <v>25850</v>
      </c>
      <c r="F126" s="17">
        <f>VLOOKUP(A126,BOYACA!A:G,6,FALSE)</f>
        <v>0</v>
      </c>
      <c r="G126" s="17">
        <f>VLOOKUP(A126,FMEJIA!A:G,7,FALSE)</f>
        <v>46</v>
      </c>
      <c r="H126" s="17" t="str">
        <f t="shared" si="14"/>
        <v>Con ofertas</v>
      </c>
      <c r="I126" s="17">
        <f t="array" ref="I126">MIN(IF(F126:G126&gt;0,F126:G126))</f>
        <v>46</v>
      </c>
      <c r="J126" s="17">
        <f t="array" ref="J126">MAX(IF(F126:G126&gt;0,F126:G126))</f>
        <v>46</v>
      </c>
      <c r="K126" s="17" t="str">
        <f t="shared" si="17"/>
        <v>SI</v>
      </c>
      <c r="L126" s="86">
        <f t="shared" si="18"/>
        <v>0</v>
      </c>
      <c r="M126" s="17">
        <v>100</v>
      </c>
      <c r="N126" s="17">
        <v>200</v>
      </c>
      <c r="O126" s="86">
        <f t="shared" si="19"/>
        <v>600</v>
      </c>
      <c r="P126" s="17">
        <v>200</v>
      </c>
      <c r="Q126" s="17">
        <v>200</v>
      </c>
      <c r="R126" s="86">
        <f t="shared" si="15"/>
        <v>300</v>
      </c>
      <c r="S126" s="86">
        <f t="shared" si="16"/>
        <v>1000</v>
      </c>
    </row>
    <row r="127" spans="1:19" x14ac:dyDescent="0.15">
      <c r="A127" s="17">
        <v>125</v>
      </c>
      <c r="B127" s="5" t="s">
        <v>250</v>
      </c>
      <c r="C127" s="22">
        <v>11250</v>
      </c>
      <c r="D127" s="10">
        <v>350</v>
      </c>
      <c r="E127" s="18">
        <f t="shared" si="13"/>
        <v>3937500</v>
      </c>
      <c r="F127" s="17">
        <f>VLOOKUP(A127,BOYACA!A:G,6,FALSE)</f>
        <v>10845</v>
      </c>
      <c r="G127" s="17">
        <f>VLOOKUP(A127,FMEJIA!A:G,7,FALSE)</f>
        <v>11114</v>
      </c>
      <c r="H127" s="17" t="str">
        <f t="shared" si="14"/>
        <v>Con ofertas</v>
      </c>
      <c r="I127" s="17">
        <f t="array" ref="I127">MIN(IF(F127:G127&gt;0,F127:G127))</f>
        <v>10845</v>
      </c>
      <c r="J127" s="17">
        <f t="array" ref="J127">MAX(IF(F127:G127&gt;0,F127:G127))</f>
        <v>11114</v>
      </c>
      <c r="K127" s="17" t="str">
        <f t="shared" si="17"/>
        <v>NO</v>
      </c>
      <c r="L127" s="86">
        <f t="shared" si="18"/>
        <v>600</v>
      </c>
      <c r="M127" s="17">
        <v>100</v>
      </c>
      <c r="N127" s="17">
        <v>200</v>
      </c>
      <c r="O127" s="86">
        <f t="shared" si="19"/>
        <v>585.47777577829766</v>
      </c>
      <c r="P127" s="17">
        <v>200</v>
      </c>
      <c r="Q127" s="17">
        <v>200</v>
      </c>
      <c r="R127" s="86">
        <f t="shared" si="15"/>
        <v>900</v>
      </c>
      <c r="S127" s="86">
        <f t="shared" si="16"/>
        <v>985.47777577829766</v>
      </c>
    </row>
    <row r="128" spans="1:19" x14ac:dyDescent="0.15">
      <c r="A128" s="17">
        <v>126</v>
      </c>
      <c r="B128" s="5" t="s">
        <v>251</v>
      </c>
      <c r="C128" s="22">
        <v>292342</v>
      </c>
      <c r="D128" s="10">
        <v>20</v>
      </c>
      <c r="E128" s="18">
        <f t="shared" si="13"/>
        <v>5846840</v>
      </c>
      <c r="F128" s="17">
        <f>VLOOKUP(A128,BOYACA!A:G,6,FALSE)</f>
        <v>265000</v>
      </c>
      <c r="G128" s="17">
        <f>VLOOKUP(A128,FMEJIA!A:G,7,FALSE)</f>
        <v>291779</v>
      </c>
      <c r="H128" s="17" t="str">
        <f t="shared" si="14"/>
        <v>Con ofertas</v>
      </c>
      <c r="I128" s="17">
        <f t="array" ref="I128">MIN(IF(F128:G128&gt;0,F128:G128))</f>
        <v>265000</v>
      </c>
      <c r="J128" s="17">
        <f t="array" ref="J128">MAX(IF(F128:G128&gt;0,F128:G128))</f>
        <v>291779</v>
      </c>
      <c r="K128" s="17" t="str">
        <f t="shared" si="17"/>
        <v>NO</v>
      </c>
      <c r="L128" s="86">
        <f t="shared" si="18"/>
        <v>600</v>
      </c>
      <c r="M128" s="17">
        <v>100</v>
      </c>
      <c r="N128" s="17">
        <v>200</v>
      </c>
      <c r="O128" s="86">
        <f t="shared" si="19"/>
        <v>544.9329800979508</v>
      </c>
      <c r="P128" s="17">
        <v>200</v>
      </c>
      <c r="Q128" s="17">
        <v>200</v>
      </c>
      <c r="R128" s="86">
        <f t="shared" si="15"/>
        <v>900</v>
      </c>
      <c r="S128" s="86">
        <f t="shared" si="16"/>
        <v>944.9329800979508</v>
      </c>
    </row>
    <row r="129" spans="1:19" x14ac:dyDescent="0.15">
      <c r="A129" s="17">
        <v>127</v>
      </c>
      <c r="B129" s="5" t="s">
        <v>252</v>
      </c>
      <c r="C129" s="22">
        <v>2600</v>
      </c>
      <c r="D129" s="10">
        <v>10000</v>
      </c>
      <c r="E129" s="18">
        <f t="shared" si="13"/>
        <v>26000000</v>
      </c>
      <c r="F129" s="17">
        <f>VLOOKUP(A129,BOYACA!A:G,6,FALSE)</f>
        <v>0</v>
      </c>
      <c r="G129" s="17">
        <f>VLOOKUP(A129,FMEJIA!A:G,7,FALSE)</f>
        <v>2569</v>
      </c>
      <c r="H129" s="17" t="str">
        <f t="shared" si="14"/>
        <v>Con ofertas</v>
      </c>
      <c r="I129" s="17">
        <f t="array" ref="I129">MIN(IF(F129:G129&gt;0,F129:G129))</f>
        <v>2569</v>
      </c>
      <c r="J129" s="17">
        <f t="array" ref="J129">MAX(IF(F129:G129&gt;0,F129:G129))</f>
        <v>2569</v>
      </c>
      <c r="K129" s="17" t="str">
        <f t="shared" si="17"/>
        <v>SI</v>
      </c>
      <c r="L129" s="86">
        <f t="shared" si="18"/>
        <v>0</v>
      </c>
      <c r="M129" s="17">
        <v>100</v>
      </c>
      <c r="N129" s="17">
        <v>200</v>
      </c>
      <c r="O129" s="86">
        <f t="shared" si="19"/>
        <v>600</v>
      </c>
      <c r="P129" s="17">
        <v>200</v>
      </c>
      <c r="Q129" s="17">
        <v>200</v>
      </c>
      <c r="R129" s="86">
        <f t="shared" si="15"/>
        <v>300</v>
      </c>
      <c r="S129" s="86">
        <f t="shared" si="16"/>
        <v>1000</v>
      </c>
    </row>
    <row r="130" spans="1:19" x14ac:dyDescent="0.15">
      <c r="A130" s="17">
        <v>128</v>
      </c>
      <c r="B130" s="5" t="s">
        <v>253</v>
      </c>
      <c r="C130" s="21">
        <v>266</v>
      </c>
      <c r="D130" s="10">
        <v>800</v>
      </c>
      <c r="E130" s="18">
        <f t="shared" si="13"/>
        <v>212800</v>
      </c>
      <c r="F130" s="17">
        <f>VLOOKUP(A130,BOYACA!A:G,6,FALSE)</f>
        <v>259</v>
      </c>
      <c r="G130" s="17">
        <f>VLOOKUP(A130,FMEJIA!A:G,7,FALSE)</f>
        <v>265</v>
      </c>
      <c r="H130" s="17" t="str">
        <f t="shared" si="14"/>
        <v>Con ofertas</v>
      </c>
      <c r="I130" s="17">
        <f t="array" ref="I130">MIN(IF(F130:G130&gt;0,F130:G130))</f>
        <v>259</v>
      </c>
      <c r="J130" s="17">
        <f t="array" ref="J130">MAX(IF(F130:G130&gt;0,F130:G130))</f>
        <v>265</v>
      </c>
      <c r="K130" s="17" t="str">
        <f t="shared" si="17"/>
        <v>NO</v>
      </c>
      <c r="L130" s="86">
        <f t="shared" si="18"/>
        <v>600</v>
      </c>
      <c r="M130" s="17">
        <v>100</v>
      </c>
      <c r="N130" s="17">
        <v>200</v>
      </c>
      <c r="O130" s="86">
        <f t="shared" si="19"/>
        <v>586.41509433962267</v>
      </c>
      <c r="P130" s="17">
        <v>200</v>
      </c>
      <c r="Q130" s="17">
        <v>200</v>
      </c>
      <c r="R130" s="86">
        <f t="shared" si="15"/>
        <v>900</v>
      </c>
      <c r="S130" s="86">
        <f t="shared" si="16"/>
        <v>986.41509433962267</v>
      </c>
    </row>
    <row r="131" spans="1:19" x14ac:dyDescent="0.15">
      <c r="A131" s="17">
        <v>129</v>
      </c>
      <c r="B131" s="5" t="s">
        <v>254</v>
      </c>
      <c r="C131" s="22">
        <v>1300</v>
      </c>
      <c r="D131" s="10">
        <v>500</v>
      </c>
      <c r="E131" s="18">
        <f t="shared" si="13"/>
        <v>650000</v>
      </c>
      <c r="F131" s="17">
        <f>VLOOKUP(A131,BOYACA!A:G,6,FALSE)</f>
        <v>1249</v>
      </c>
      <c r="G131" s="17">
        <f>VLOOKUP(A131,FMEJIA!A:G,7,FALSE)</f>
        <v>1295</v>
      </c>
      <c r="H131" s="17" t="str">
        <f t="shared" si="14"/>
        <v>Con ofertas</v>
      </c>
      <c r="I131" s="17">
        <f t="array" ref="I131">MIN(IF(F131:G131&gt;0,F131:G131))</f>
        <v>1249</v>
      </c>
      <c r="J131" s="17">
        <f t="array" ref="J131">MAX(IF(F131:G131&gt;0,F131:G131))</f>
        <v>1295</v>
      </c>
      <c r="K131" s="17" t="str">
        <f t="shared" ref="K131:K141" si="20">IF(I131=0,"Sin ofertas",IF((I131/SUM(F131:G131))=1,"SI","NO"))</f>
        <v>NO</v>
      </c>
      <c r="L131" s="86">
        <f t="shared" ref="L131:L141" si="21">IF(F131=0,0,(600*I131)/F131)</f>
        <v>600</v>
      </c>
      <c r="M131" s="17">
        <v>100</v>
      </c>
      <c r="N131" s="17">
        <v>200</v>
      </c>
      <c r="O131" s="86">
        <f t="shared" ref="O131:O141" si="22">IF(G131=0,0,(600*I131)/G131)</f>
        <v>578.68725868725869</v>
      </c>
      <c r="P131" s="17">
        <v>200</v>
      </c>
      <c r="Q131" s="17">
        <v>200</v>
      </c>
      <c r="R131" s="86">
        <f t="shared" si="15"/>
        <v>900</v>
      </c>
      <c r="S131" s="86">
        <f t="shared" si="16"/>
        <v>978.68725868725869</v>
      </c>
    </row>
    <row r="132" spans="1:19" x14ac:dyDescent="0.15">
      <c r="A132" s="17">
        <v>130</v>
      </c>
      <c r="B132" s="5" t="s">
        <v>255</v>
      </c>
      <c r="C132" s="22">
        <v>1635000</v>
      </c>
      <c r="D132" s="10">
        <v>5</v>
      </c>
      <c r="E132" s="18">
        <f t="shared" ref="E132:E141" si="23">+D132*C132</f>
        <v>8175000</v>
      </c>
      <c r="F132" s="17">
        <f>VLOOKUP(A132,BOYACA!A:G,6,FALSE)</f>
        <v>1291549</v>
      </c>
      <c r="G132" s="17">
        <f>VLOOKUP(A132,FMEJIA!A:G,7,FALSE)</f>
        <v>1631932</v>
      </c>
      <c r="H132" s="17" t="str">
        <f t="shared" ref="H132:H141" si="24">IF((F132+G132)&gt;0,"Con ofertas","Sin ofertas")</f>
        <v>Con ofertas</v>
      </c>
      <c r="I132" s="17">
        <f t="array" ref="I132">MIN(IF(F132:G132&gt;0,F132:G132))</f>
        <v>1291549</v>
      </c>
      <c r="J132" s="17">
        <f t="array" ref="J132">MAX(IF(F132:G132&gt;0,F132:G132))</f>
        <v>1631932</v>
      </c>
      <c r="K132" s="17" t="str">
        <f t="shared" si="20"/>
        <v>NO</v>
      </c>
      <c r="L132" s="86">
        <f t="shared" si="21"/>
        <v>600</v>
      </c>
      <c r="M132" s="17">
        <v>100</v>
      </c>
      <c r="N132" s="17">
        <v>200</v>
      </c>
      <c r="O132" s="86">
        <f t="shared" si="22"/>
        <v>474.85397675883553</v>
      </c>
      <c r="P132" s="17">
        <v>200</v>
      </c>
      <c r="Q132" s="17">
        <v>200</v>
      </c>
      <c r="R132" s="86">
        <f t="shared" ref="R132:R141" si="25">L132+M132+N132</f>
        <v>900</v>
      </c>
      <c r="S132" s="86">
        <f t="shared" ref="S132:S141" si="26">O132+P132+Q132</f>
        <v>874.85397675883553</v>
      </c>
    </row>
    <row r="133" spans="1:19" x14ac:dyDescent="0.15">
      <c r="A133" s="17">
        <v>131</v>
      </c>
      <c r="B133" s="5" t="s">
        <v>256</v>
      </c>
      <c r="C133" s="22">
        <v>98000</v>
      </c>
      <c r="D133" s="10">
        <v>60</v>
      </c>
      <c r="E133" s="18">
        <f t="shared" si="23"/>
        <v>5880000</v>
      </c>
      <c r="F133" s="17">
        <f>VLOOKUP(A133,BOYACA!A:G,6,FALSE)</f>
        <v>54217</v>
      </c>
      <c r="G133" s="17">
        <f>VLOOKUP(A133,FMEJIA!A:G,7,FALSE)</f>
        <v>96721</v>
      </c>
      <c r="H133" s="17" t="str">
        <f t="shared" si="24"/>
        <v>Con ofertas</v>
      </c>
      <c r="I133" s="17">
        <f t="array" ref="I133">MIN(IF(F133:G133&gt;0,F133:G133))</f>
        <v>54217</v>
      </c>
      <c r="J133" s="17">
        <f t="array" ref="J133">MAX(IF(F133:G133&gt;0,F133:G133))</f>
        <v>96721</v>
      </c>
      <c r="K133" s="17" t="str">
        <f t="shared" si="20"/>
        <v>NO</v>
      </c>
      <c r="L133" s="86">
        <f t="shared" si="21"/>
        <v>600</v>
      </c>
      <c r="M133" s="17">
        <v>100</v>
      </c>
      <c r="N133" s="17">
        <v>200</v>
      </c>
      <c r="O133" s="86">
        <f t="shared" si="22"/>
        <v>336.33026953815613</v>
      </c>
      <c r="P133" s="17">
        <v>200</v>
      </c>
      <c r="Q133" s="17">
        <v>200</v>
      </c>
      <c r="R133" s="86">
        <f t="shared" si="25"/>
        <v>900</v>
      </c>
      <c r="S133" s="86">
        <f t="shared" si="26"/>
        <v>736.33026953815613</v>
      </c>
    </row>
    <row r="134" spans="1:19" x14ac:dyDescent="0.15">
      <c r="A134" s="17">
        <v>132</v>
      </c>
      <c r="B134" s="5" t="s">
        <v>257</v>
      </c>
      <c r="C134" s="21">
        <v>300</v>
      </c>
      <c r="D134" s="10">
        <v>60</v>
      </c>
      <c r="E134" s="18">
        <f t="shared" si="23"/>
        <v>18000</v>
      </c>
      <c r="F134" s="17">
        <f>VLOOKUP(A134,BOYACA!A:G,6,FALSE)</f>
        <v>0</v>
      </c>
      <c r="G134" s="17">
        <f>VLOOKUP(A134,FMEJIA!A:G,7,FALSE)</f>
        <v>0</v>
      </c>
      <c r="H134" s="17" t="str">
        <f t="shared" si="24"/>
        <v>Sin ofertas</v>
      </c>
      <c r="I134" s="17">
        <f t="array" ref="I134">MIN(IF(F134:G134&gt;0,F134:G134))</f>
        <v>0</v>
      </c>
      <c r="J134" s="17">
        <f t="array" ref="J134">MAX(IF(F134:G134&gt;0,F134:G134))</f>
        <v>0</v>
      </c>
      <c r="K134" s="17" t="str">
        <f t="shared" si="20"/>
        <v>Sin ofertas</v>
      </c>
      <c r="L134" s="86">
        <f t="shared" si="21"/>
        <v>0</v>
      </c>
      <c r="M134" s="17">
        <v>100</v>
      </c>
      <c r="N134" s="17">
        <v>200</v>
      </c>
      <c r="O134" s="86">
        <f t="shared" si="22"/>
        <v>0</v>
      </c>
      <c r="P134" s="17">
        <v>200</v>
      </c>
      <c r="Q134" s="17">
        <v>200</v>
      </c>
      <c r="R134" s="86">
        <f t="shared" si="25"/>
        <v>300</v>
      </c>
      <c r="S134" s="86">
        <f t="shared" si="26"/>
        <v>400</v>
      </c>
    </row>
    <row r="135" spans="1:19" x14ac:dyDescent="0.15">
      <c r="A135" s="17">
        <v>133</v>
      </c>
      <c r="B135" s="5" t="s">
        <v>258</v>
      </c>
      <c r="C135" s="21">
        <v>578</v>
      </c>
      <c r="D135" s="10">
        <v>150</v>
      </c>
      <c r="E135" s="18">
        <f t="shared" si="23"/>
        <v>86700</v>
      </c>
      <c r="F135" s="17">
        <f>VLOOKUP(A135,BOYACA!A:G,6,FALSE)</f>
        <v>0</v>
      </c>
      <c r="G135" s="17">
        <f>VLOOKUP(A135,FMEJIA!A:G,7,FALSE)</f>
        <v>571</v>
      </c>
      <c r="H135" s="17" t="str">
        <f t="shared" si="24"/>
        <v>Con ofertas</v>
      </c>
      <c r="I135" s="17">
        <f t="array" ref="I135">MIN(IF(F135:G135&gt;0,F135:G135))</f>
        <v>571</v>
      </c>
      <c r="J135" s="17">
        <f t="array" ref="J135">MAX(IF(F135:G135&gt;0,F135:G135))</f>
        <v>571</v>
      </c>
      <c r="K135" s="17" t="str">
        <f t="shared" si="20"/>
        <v>SI</v>
      </c>
      <c r="L135" s="86">
        <f t="shared" si="21"/>
        <v>0</v>
      </c>
      <c r="M135" s="17">
        <v>100</v>
      </c>
      <c r="N135" s="17">
        <v>200</v>
      </c>
      <c r="O135" s="86">
        <f t="shared" si="22"/>
        <v>600</v>
      </c>
      <c r="P135" s="17">
        <v>200</v>
      </c>
      <c r="Q135" s="17">
        <v>200</v>
      </c>
      <c r="R135" s="86">
        <f t="shared" si="25"/>
        <v>300</v>
      </c>
      <c r="S135" s="86">
        <f t="shared" si="26"/>
        <v>1000</v>
      </c>
    </row>
    <row r="136" spans="1:19" x14ac:dyDescent="0.15">
      <c r="A136" s="17">
        <v>134</v>
      </c>
      <c r="B136" s="5" t="s">
        <v>259</v>
      </c>
      <c r="C136" s="22">
        <v>1826</v>
      </c>
      <c r="D136" s="10">
        <v>20</v>
      </c>
      <c r="E136" s="18">
        <f t="shared" si="23"/>
        <v>36520</v>
      </c>
      <c r="F136" s="17">
        <f>VLOOKUP(A136,BOYACA!A:G,6,FALSE)</f>
        <v>0</v>
      </c>
      <c r="G136" s="17">
        <f>VLOOKUP(A136,FMEJIA!A:G,7,FALSE)</f>
        <v>1812</v>
      </c>
      <c r="H136" s="17" t="str">
        <f t="shared" si="24"/>
        <v>Con ofertas</v>
      </c>
      <c r="I136" s="17">
        <f t="array" ref="I136">MIN(IF(F136:G136&gt;0,F136:G136))</f>
        <v>1812</v>
      </c>
      <c r="J136" s="17">
        <f t="array" ref="J136">MAX(IF(F136:G136&gt;0,F136:G136))</f>
        <v>1812</v>
      </c>
      <c r="K136" s="17" t="str">
        <f t="shared" si="20"/>
        <v>SI</v>
      </c>
      <c r="L136" s="86">
        <f t="shared" si="21"/>
        <v>0</v>
      </c>
      <c r="M136" s="17">
        <v>100</v>
      </c>
      <c r="N136" s="17">
        <v>200</v>
      </c>
      <c r="O136" s="86">
        <f t="shared" si="22"/>
        <v>600</v>
      </c>
      <c r="P136" s="17">
        <v>200</v>
      </c>
      <c r="Q136" s="17">
        <v>200</v>
      </c>
      <c r="R136" s="86">
        <f t="shared" si="25"/>
        <v>300</v>
      </c>
      <c r="S136" s="86">
        <f t="shared" si="26"/>
        <v>1000</v>
      </c>
    </row>
    <row r="137" spans="1:19" x14ac:dyDescent="0.15">
      <c r="A137" s="17">
        <v>135</v>
      </c>
      <c r="B137" s="5" t="s">
        <v>260</v>
      </c>
      <c r="C137" s="21">
        <v>547</v>
      </c>
      <c r="D137" s="10">
        <v>500</v>
      </c>
      <c r="E137" s="18">
        <f t="shared" si="23"/>
        <v>273500</v>
      </c>
      <c r="F137" s="17">
        <f>VLOOKUP(A137,BOYACA!A:G,6,FALSE)</f>
        <v>361</v>
      </c>
      <c r="G137" s="17">
        <f>VLOOKUP(A137,FMEJIA!A:G,7,FALSE)</f>
        <v>538</v>
      </c>
      <c r="H137" s="17" t="str">
        <f t="shared" si="24"/>
        <v>Con ofertas</v>
      </c>
      <c r="I137" s="17">
        <f t="array" ref="I137">MIN(IF(F137:G137&gt;0,F137:G137))</f>
        <v>361</v>
      </c>
      <c r="J137" s="17">
        <f t="array" ref="J137">MAX(IF(F137:G137&gt;0,F137:G137))</f>
        <v>538</v>
      </c>
      <c r="K137" s="17" t="str">
        <f t="shared" si="20"/>
        <v>NO</v>
      </c>
      <c r="L137" s="86">
        <f t="shared" si="21"/>
        <v>600</v>
      </c>
      <c r="M137" s="17">
        <v>100</v>
      </c>
      <c r="N137" s="17">
        <v>200</v>
      </c>
      <c r="O137" s="86">
        <f t="shared" si="22"/>
        <v>402.6022304832714</v>
      </c>
      <c r="P137" s="17">
        <v>200</v>
      </c>
      <c r="Q137" s="17">
        <v>200</v>
      </c>
      <c r="R137" s="86">
        <f t="shared" si="25"/>
        <v>900</v>
      </c>
      <c r="S137" s="86">
        <f t="shared" si="26"/>
        <v>802.60223048327134</v>
      </c>
    </row>
    <row r="138" spans="1:19" x14ac:dyDescent="0.15">
      <c r="A138" s="17">
        <v>136</v>
      </c>
      <c r="B138" s="5" t="s">
        <v>261</v>
      </c>
      <c r="C138" s="21">
        <v>86</v>
      </c>
      <c r="D138" s="10">
        <v>40</v>
      </c>
      <c r="E138" s="18">
        <f t="shared" si="23"/>
        <v>3440</v>
      </c>
      <c r="F138" s="17">
        <f>VLOOKUP(A138,BOYACA!A:G,6,FALSE)</f>
        <v>0</v>
      </c>
      <c r="G138" s="17">
        <f>VLOOKUP(A138,FMEJIA!A:G,7,FALSE)</f>
        <v>0</v>
      </c>
      <c r="H138" s="17" t="str">
        <f t="shared" si="24"/>
        <v>Sin ofertas</v>
      </c>
      <c r="I138" s="17">
        <f t="array" ref="I138">MIN(IF(F138:G138&gt;0,F138:G138))</f>
        <v>0</v>
      </c>
      <c r="J138" s="17">
        <f t="array" ref="J138">MAX(IF(F138:G138&gt;0,F138:G138))</f>
        <v>0</v>
      </c>
      <c r="K138" s="17" t="str">
        <f t="shared" si="20"/>
        <v>Sin ofertas</v>
      </c>
      <c r="L138" s="86">
        <f t="shared" si="21"/>
        <v>0</v>
      </c>
      <c r="M138" s="17">
        <v>100</v>
      </c>
      <c r="N138" s="17">
        <v>200</v>
      </c>
      <c r="O138" s="86">
        <f t="shared" si="22"/>
        <v>0</v>
      </c>
      <c r="P138" s="17">
        <v>200</v>
      </c>
      <c r="Q138" s="17">
        <v>200</v>
      </c>
      <c r="R138" s="86">
        <f t="shared" si="25"/>
        <v>300</v>
      </c>
      <c r="S138" s="86">
        <f t="shared" si="26"/>
        <v>400</v>
      </c>
    </row>
    <row r="139" spans="1:19" x14ac:dyDescent="0.15">
      <c r="A139" s="17">
        <v>137</v>
      </c>
      <c r="B139" s="5" t="s">
        <v>262</v>
      </c>
      <c r="C139" s="22">
        <v>25612</v>
      </c>
      <c r="D139" s="10">
        <v>50</v>
      </c>
      <c r="E139" s="18">
        <f t="shared" si="23"/>
        <v>1280600</v>
      </c>
      <c r="F139" s="17">
        <f>VLOOKUP(A139,BOYACA!A:G,6,FALSE)</f>
        <v>0</v>
      </c>
      <c r="G139" s="17">
        <f>VLOOKUP(A139,FMEJIA!A:G,7,FALSE)</f>
        <v>25275</v>
      </c>
      <c r="H139" s="17" t="str">
        <f t="shared" si="24"/>
        <v>Con ofertas</v>
      </c>
      <c r="I139" s="17">
        <f t="array" ref="I139">MIN(IF(F139:G139&gt;0,F139:G139))</f>
        <v>25275</v>
      </c>
      <c r="J139" s="17">
        <f t="array" ref="J139">MAX(IF(F139:G139&gt;0,F139:G139))</f>
        <v>25275</v>
      </c>
      <c r="K139" s="17" t="str">
        <f t="shared" si="20"/>
        <v>SI</v>
      </c>
      <c r="L139" s="86">
        <f t="shared" si="21"/>
        <v>0</v>
      </c>
      <c r="M139" s="17">
        <v>100</v>
      </c>
      <c r="N139" s="17">
        <v>200</v>
      </c>
      <c r="O139" s="86">
        <f t="shared" si="22"/>
        <v>600</v>
      </c>
      <c r="P139" s="17">
        <v>200</v>
      </c>
      <c r="Q139" s="17">
        <v>200</v>
      </c>
      <c r="R139" s="86">
        <f t="shared" si="25"/>
        <v>300</v>
      </c>
      <c r="S139" s="86">
        <f t="shared" si="26"/>
        <v>1000</v>
      </c>
    </row>
    <row r="140" spans="1:19" x14ac:dyDescent="0.15">
      <c r="A140" s="17">
        <v>138</v>
      </c>
      <c r="B140" s="5" t="s">
        <v>263</v>
      </c>
      <c r="C140" s="21">
        <v>71</v>
      </c>
      <c r="D140" s="10">
        <v>30</v>
      </c>
      <c r="E140" s="18">
        <f t="shared" si="23"/>
        <v>2130</v>
      </c>
      <c r="F140" s="17">
        <f>VLOOKUP(A140,BOYACA!A:G,6,FALSE)</f>
        <v>0</v>
      </c>
      <c r="G140" s="17">
        <f>VLOOKUP(A140,FMEJIA!A:G,7,FALSE)</f>
        <v>0</v>
      </c>
      <c r="H140" s="17" t="str">
        <f t="shared" si="24"/>
        <v>Sin ofertas</v>
      </c>
      <c r="I140" s="17">
        <f t="array" ref="I140">MIN(IF(F140:G140&gt;0,F140:G140))</f>
        <v>0</v>
      </c>
      <c r="J140" s="17">
        <f t="array" ref="J140">MAX(IF(F140:G140&gt;0,F140:G140))</f>
        <v>0</v>
      </c>
      <c r="K140" s="17" t="str">
        <f t="shared" si="20"/>
        <v>Sin ofertas</v>
      </c>
      <c r="L140" s="86">
        <f t="shared" si="21"/>
        <v>0</v>
      </c>
      <c r="M140" s="17">
        <v>100</v>
      </c>
      <c r="N140" s="17">
        <v>200</v>
      </c>
      <c r="O140" s="86">
        <f t="shared" si="22"/>
        <v>0</v>
      </c>
      <c r="P140" s="17">
        <v>200</v>
      </c>
      <c r="Q140" s="17">
        <v>200</v>
      </c>
      <c r="R140" s="86">
        <f t="shared" si="25"/>
        <v>300</v>
      </c>
      <c r="S140" s="86">
        <f t="shared" si="26"/>
        <v>400</v>
      </c>
    </row>
    <row r="141" spans="1:19" x14ac:dyDescent="0.15">
      <c r="A141" s="17">
        <v>139</v>
      </c>
      <c r="B141" s="5" t="s">
        <v>264</v>
      </c>
      <c r="C141" s="22">
        <v>15000</v>
      </c>
      <c r="D141" s="10">
        <v>4</v>
      </c>
      <c r="E141" s="18">
        <f t="shared" si="23"/>
        <v>60000</v>
      </c>
      <c r="F141" s="17">
        <f>VLOOKUP(A141,BOYACA!A:G,6,FALSE)</f>
        <v>10000</v>
      </c>
      <c r="G141" s="17">
        <f>VLOOKUP(A141,FMEJIA!A:G,7,FALSE)</f>
        <v>14935</v>
      </c>
      <c r="H141" s="17" t="str">
        <f t="shared" si="24"/>
        <v>Con ofertas</v>
      </c>
      <c r="I141" s="17">
        <f t="array" ref="I141">MIN(IF(F141:G141&gt;0,F141:G141))</f>
        <v>10000</v>
      </c>
      <c r="J141" s="17">
        <f t="array" ref="J141">MAX(IF(F141:G141&gt;0,F141:G141))</f>
        <v>14935</v>
      </c>
      <c r="K141" s="17" t="str">
        <f t="shared" si="20"/>
        <v>NO</v>
      </c>
      <c r="L141" s="86">
        <f t="shared" si="21"/>
        <v>600</v>
      </c>
      <c r="M141" s="17">
        <v>100</v>
      </c>
      <c r="N141" s="17">
        <v>200</v>
      </c>
      <c r="O141" s="86">
        <f t="shared" si="22"/>
        <v>401.74087713424842</v>
      </c>
      <c r="P141" s="17">
        <v>200</v>
      </c>
      <c r="Q141" s="17">
        <v>200</v>
      </c>
      <c r="R141" s="86">
        <f t="shared" si="25"/>
        <v>900</v>
      </c>
      <c r="S141" s="86">
        <f t="shared" si="26"/>
        <v>801.74087713424842</v>
      </c>
    </row>
    <row r="142" spans="1:19" x14ac:dyDescent="0.15">
      <c r="A142" s="84"/>
      <c r="B142" s="84" t="s">
        <v>301</v>
      </c>
      <c r="C142" s="85">
        <f>SUM(C3:C141)</f>
        <v>9193881</v>
      </c>
      <c r="D142" s="85">
        <f t="shared" ref="D142:E142" si="27">SUM(D3:D141)</f>
        <v>93304</v>
      </c>
      <c r="E142" s="85">
        <f t="shared" si="27"/>
        <v>426053028</v>
      </c>
    </row>
  </sheetData>
  <autoFilter ref="A2:S14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84"/>
  <sheetViews>
    <sheetView zoomScaleNormal="100" workbookViewId="0">
      <selection activeCell="F12" sqref="F12"/>
    </sheetView>
  </sheetViews>
  <sheetFormatPr baseColWidth="10" defaultColWidth="14.42578125" defaultRowHeight="14.25" x14ac:dyDescent="0.2"/>
  <cols>
    <col min="1" max="1" width="9.140625" style="51" customWidth="1"/>
    <col min="2" max="2" width="55.140625" style="51" customWidth="1"/>
    <col min="3" max="3" width="18" style="52" customWidth="1"/>
    <col min="4" max="4" width="12.85546875" style="58" customWidth="1"/>
    <col min="5" max="5" width="17.140625" style="56" customWidth="1"/>
    <col min="6" max="6" width="18.7109375" style="57" customWidth="1"/>
    <col min="7" max="7" width="10.85546875" style="57" customWidth="1"/>
    <col min="8" max="8" width="19.140625" style="57" customWidth="1"/>
    <col min="9" max="16384" width="14.42578125" style="23"/>
  </cols>
  <sheetData>
    <row r="1" spans="1:8" ht="38.25" x14ac:dyDescent="0.2">
      <c r="A1" s="30" t="s">
        <v>431</v>
      </c>
      <c r="B1" s="30" t="s">
        <v>0</v>
      </c>
      <c r="C1" s="30" t="s">
        <v>341</v>
      </c>
      <c r="D1" s="31" t="s">
        <v>430</v>
      </c>
      <c r="E1" s="32" t="s">
        <v>340</v>
      </c>
      <c r="F1" s="33" t="s">
        <v>339</v>
      </c>
      <c r="G1" s="32" t="s">
        <v>338</v>
      </c>
      <c r="H1" s="32" t="s">
        <v>337</v>
      </c>
    </row>
    <row r="2" spans="1:8" x14ac:dyDescent="0.2">
      <c r="A2" s="34">
        <v>1</v>
      </c>
      <c r="B2" s="35" t="s">
        <v>429</v>
      </c>
      <c r="C2" s="34"/>
      <c r="D2" s="36">
        <v>2500</v>
      </c>
      <c r="E2" s="37">
        <v>200</v>
      </c>
      <c r="F2" s="38"/>
      <c r="G2" s="39"/>
      <c r="H2" s="40"/>
    </row>
    <row r="3" spans="1:8" x14ac:dyDescent="0.2">
      <c r="A3" s="34">
        <f t="shared" ref="A3:A34" si="0">A2+1</f>
        <v>2</v>
      </c>
      <c r="B3" s="35" t="s">
        <v>127</v>
      </c>
      <c r="C3" s="34"/>
      <c r="D3" s="36">
        <v>200</v>
      </c>
      <c r="E3" s="37">
        <v>14</v>
      </c>
      <c r="F3" s="38"/>
      <c r="G3" s="39"/>
      <c r="H3" s="40"/>
    </row>
    <row r="4" spans="1:8" x14ac:dyDescent="0.2">
      <c r="A4" s="34">
        <f t="shared" si="0"/>
        <v>3</v>
      </c>
      <c r="B4" s="35" t="s">
        <v>428</v>
      </c>
      <c r="C4" s="34"/>
      <c r="D4" s="36">
        <v>650</v>
      </c>
      <c r="E4" s="37">
        <v>74</v>
      </c>
      <c r="F4" s="38"/>
      <c r="G4" s="39"/>
      <c r="H4" s="40"/>
    </row>
    <row r="5" spans="1:8" x14ac:dyDescent="0.2">
      <c r="A5" s="34">
        <f t="shared" si="0"/>
        <v>4</v>
      </c>
      <c r="B5" s="35" t="s">
        <v>129</v>
      </c>
      <c r="C5" s="34"/>
      <c r="D5" s="36">
        <v>2200</v>
      </c>
      <c r="E5" s="37">
        <v>32</v>
      </c>
      <c r="F5" s="38"/>
      <c r="G5" s="39"/>
      <c r="H5" s="40"/>
    </row>
    <row r="6" spans="1:8" x14ac:dyDescent="0.2">
      <c r="A6" s="34">
        <f t="shared" si="0"/>
        <v>5</v>
      </c>
      <c r="B6" s="35" t="s">
        <v>427</v>
      </c>
      <c r="C6" s="34"/>
      <c r="D6" s="36">
        <v>2</v>
      </c>
      <c r="E6" s="37">
        <v>1963</v>
      </c>
      <c r="F6" s="38"/>
      <c r="G6" s="39"/>
      <c r="H6" s="40"/>
    </row>
    <row r="7" spans="1:8" x14ac:dyDescent="0.2">
      <c r="A7" s="34">
        <f t="shared" si="0"/>
        <v>6</v>
      </c>
      <c r="B7" s="35" t="s">
        <v>426</v>
      </c>
      <c r="C7" s="34"/>
      <c r="D7" s="36">
        <v>100</v>
      </c>
      <c r="E7" s="37">
        <v>502</v>
      </c>
      <c r="F7" s="38"/>
      <c r="G7" s="39"/>
      <c r="H7" s="40"/>
    </row>
    <row r="8" spans="1:8" x14ac:dyDescent="0.2">
      <c r="A8" s="34">
        <f t="shared" si="0"/>
        <v>7</v>
      </c>
      <c r="B8" s="35" t="s">
        <v>425</v>
      </c>
      <c r="C8" s="34"/>
      <c r="D8" s="36">
        <v>700</v>
      </c>
      <c r="E8" s="37">
        <v>525</v>
      </c>
      <c r="F8" s="38"/>
      <c r="G8" s="39"/>
      <c r="H8" s="40"/>
    </row>
    <row r="9" spans="1:8" x14ac:dyDescent="0.2">
      <c r="A9" s="34">
        <f t="shared" si="0"/>
        <v>8</v>
      </c>
      <c r="B9" s="35" t="s">
        <v>133</v>
      </c>
      <c r="C9" s="34"/>
      <c r="D9" s="36">
        <v>50</v>
      </c>
      <c r="E9" s="37">
        <v>8025</v>
      </c>
      <c r="F9" s="38"/>
      <c r="G9" s="39"/>
      <c r="H9" s="40"/>
    </row>
    <row r="10" spans="1:8" x14ac:dyDescent="0.2">
      <c r="A10" s="34">
        <f t="shared" si="0"/>
        <v>9</v>
      </c>
      <c r="B10" s="35" t="s">
        <v>134</v>
      </c>
      <c r="C10" s="34"/>
      <c r="D10" s="36">
        <v>200</v>
      </c>
      <c r="E10" s="37">
        <v>2700</v>
      </c>
      <c r="F10" s="41"/>
      <c r="G10" s="39"/>
      <c r="H10" s="40"/>
    </row>
    <row r="11" spans="1:8" x14ac:dyDescent="0.2">
      <c r="A11" s="34">
        <f t="shared" si="0"/>
        <v>10</v>
      </c>
      <c r="B11" s="35" t="s">
        <v>135</v>
      </c>
      <c r="C11" s="34" t="s">
        <v>364</v>
      </c>
      <c r="D11" s="36">
        <v>2700</v>
      </c>
      <c r="E11" s="37">
        <v>10976</v>
      </c>
      <c r="F11" s="41">
        <v>10974</v>
      </c>
      <c r="G11" s="39">
        <v>0</v>
      </c>
      <c r="H11" s="40">
        <f>SUM(F11+G11)*D11</f>
        <v>29629800</v>
      </c>
    </row>
    <row r="12" spans="1:8" x14ac:dyDescent="0.2">
      <c r="A12" s="34">
        <f t="shared" si="0"/>
        <v>11</v>
      </c>
      <c r="B12" s="35" t="s">
        <v>136</v>
      </c>
      <c r="C12" s="34" t="s">
        <v>364</v>
      </c>
      <c r="D12" s="36">
        <v>1000</v>
      </c>
      <c r="E12" s="37">
        <v>12100</v>
      </c>
      <c r="F12" s="41">
        <v>12000</v>
      </c>
      <c r="G12" s="39">
        <v>0</v>
      </c>
      <c r="H12" s="40">
        <f>SUM(F12+G12)*D12</f>
        <v>12000000</v>
      </c>
    </row>
    <row r="13" spans="1:8" x14ac:dyDescent="0.2">
      <c r="A13" s="34">
        <f t="shared" si="0"/>
        <v>12</v>
      </c>
      <c r="B13" s="35" t="s">
        <v>424</v>
      </c>
      <c r="C13" s="34"/>
      <c r="D13" s="36">
        <v>70</v>
      </c>
      <c r="E13" s="37">
        <v>14424</v>
      </c>
      <c r="F13" s="38"/>
      <c r="G13" s="39"/>
      <c r="H13" s="40"/>
    </row>
    <row r="14" spans="1:8" ht="25.5" x14ac:dyDescent="0.2">
      <c r="A14" s="34">
        <f t="shared" si="0"/>
        <v>13</v>
      </c>
      <c r="B14" s="35" t="s">
        <v>138</v>
      </c>
      <c r="C14" s="34" t="s">
        <v>423</v>
      </c>
      <c r="D14" s="36">
        <v>1000</v>
      </c>
      <c r="E14" s="37">
        <v>19500</v>
      </c>
      <c r="F14" s="41">
        <v>19499</v>
      </c>
      <c r="G14" s="39">
        <v>0</v>
      </c>
      <c r="H14" s="40">
        <f>SUM(F14+G14)*D14</f>
        <v>19499000</v>
      </c>
    </row>
    <row r="15" spans="1:8" x14ac:dyDescent="0.2">
      <c r="A15" s="34">
        <f t="shared" si="0"/>
        <v>14</v>
      </c>
      <c r="B15" s="35" t="s">
        <v>139</v>
      </c>
      <c r="C15" s="34"/>
      <c r="D15" s="36">
        <v>300</v>
      </c>
      <c r="E15" s="37">
        <v>206</v>
      </c>
      <c r="F15" s="38"/>
      <c r="G15" s="39"/>
      <c r="H15" s="40"/>
    </row>
    <row r="16" spans="1:8" x14ac:dyDescent="0.2">
      <c r="A16" s="34">
        <f t="shared" si="0"/>
        <v>15</v>
      </c>
      <c r="B16" s="35" t="s">
        <v>140</v>
      </c>
      <c r="C16" s="34"/>
      <c r="D16" s="36">
        <v>6</v>
      </c>
      <c r="E16" s="37">
        <v>8750</v>
      </c>
      <c r="F16" s="38"/>
      <c r="G16" s="39"/>
      <c r="H16" s="40"/>
    </row>
    <row r="17" spans="1:8" ht="63.75" x14ac:dyDescent="0.2">
      <c r="A17" s="34">
        <f t="shared" si="0"/>
        <v>16</v>
      </c>
      <c r="B17" s="35" t="s">
        <v>141</v>
      </c>
      <c r="C17" s="34" t="s">
        <v>345</v>
      </c>
      <c r="D17" s="36">
        <v>6200</v>
      </c>
      <c r="E17" s="37">
        <v>348</v>
      </c>
      <c r="F17" s="38">
        <v>301</v>
      </c>
      <c r="G17" s="39">
        <v>0</v>
      </c>
      <c r="H17" s="40">
        <f>SUM(F17+G17)*D17</f>
        <v>1866200</v>
      </c>
    </row>
    <row r="18" spans="1:8" x14ac:dyDescent="0.2">
      <c r="A18" s="34">
        <f t="shared" si="0"/>
        <v>17</v>
      </c>
      <c r="B18" s="35" t="s">
        <v>142</v>
      </c>
      <c r="C18" s="34"/>
      <c r="D18" s="36">
        <v>150</v>
      </c>
      <c r="E18" s="37">
        <v>438</v>
      </c>
      <c r="F18" s="38"/>
      <c r="G18" s="39"/>
      <c r="H18" s="40"/>
    </row>
    <row r="19" spans="1:8" x14ac:dyDescent="0.2">
      <c r="A19" s="34">
        <f t="shared" si="0"/>
        <v>18</v>
      </c>
      <c r="B19" s="35" t="s">
        <v>422</v>
      </c>
      <c r="C19" s="34"/>
      <c r="D19" s="36">
        <v>50</v>
      </c>
      <c r="E19" s="37">
        <v>6497</v>
      </c>
      <c r="F19" s="38"/>
      <c r="G19" s="39"/>
      <c r="H19" s="40"/>
    </row>
    <row r="20" spans="1:8" ht="25.5" x14ac:dyDescent="0.2">
      <c r="A20" s="34">
        <f t="shared" si="0"/>
        <v>19</v>
      </c>
      <c r="B20" s="35" t="s">
        <v>144</v>
      </c>
      <c r="C20" s="34" t="s">
        <v>421</v>
      </c>
      <c r="D20" s="36">
        <v>200</v>
      </c>
      <c r="E20" s="37">
        <v>17685</v>
      </c>
      <c r="F20" s="41">
        <v>12289</v>
      </c>
      <c r="G20" s="39">
        <v>0</v>
      </c>
      <c r="H20" s="40">
        <f>SUM(F20+G20)*D20</f>
        <v>2457800</v>
      </c>
    </row>
    <row r="21" spans="1:8" ht="38.25" x14ac:dyDescent="0.2">
      <c r="A21" s="34">
        <f t="shared" si="0"/>
        <v>20</v>
      </c>
      <c r="B21" s="35" t="s">
        <v>420</v>
      </c>
      <c r="C21" s="34" t="s">
        <v>419</v>
      </c>
      <c r="D21" s="36">
        <v>100</v>
      </c>
      <c r="E21" s="37">
        <v>6746</v>
      </c>
      <c r="F21" s="41">
        <v>6739</v>
      </c>
      <c r="G21" s="39">
        <v>0</v>
      </c>
      <c r="H21" s="40">
        <f>SUM(F21+G21)*D21</f>
        <v>673900</v>
      </c>
    </row>
    <row r="22" spans="1:8" ht="63.75" x14ac:dyDescent="0.2">
      <c r="A22" s="34">
        <f t="shared" si="0"/>
        <v>21</v>
      </c>
      <c r="B22" s="35" t="s">
        <v>146</v>
      </c>
      <c r="C22" s="34" t="s">
        <v>384</v>
      </c>
      <c r="D22" s="36">
        <v>60</v>
      </c>
      <c r="E22" s="37">
        <v>1900</v>
      </c>
      <c r="F22" s="41">
        <v>1859</v>
      </c>
      <c r="G22" s="39">
        <v>0</v>
      </c>
      <c r="H22" s="40">
        <f>SUM(F22+G22)*D22</f>
        <v>111540</v>
      </c>
    </row>
    <row r="23" spans="1:8" x14ac:dyDescent="0.2">
      <c r="A23" s="34">
        <f t="shared" si="0"/>
        <v>22</v>
      </c>
      <c r="B23" s="35" t="s">
        <v>147</v>
      </c>
      <c r="C23" s="34"/>
      <c r="D23" s="36">
        <v>300</v>
      </c>
      <c r="E23" s="37">
        <v>1950</v>
      </c>
      <c r="F23" s="38"/>
      <c r="G23" s="39"/>
      <c r="H23" s="40"/>
    </row>
    <row r="24" spans="1:8" ht="89.25" x14ac:dyDescent="0.2">
      <c r="A24" s="34">
        <f t="shared" si="0"/>
        <v>23</v>
      </c>
      <c r="B24" s="35" t="s">
        <v>148</v>
      </c>
      <c r="C24" s="34" t="s">
        <v>352</v>
      </c>
      <c r="D24" s="36">
        <v>1000</v>
      </c>
      <c r="E24" s="37">
        <v>7385</v>
      </c>
      <c r="F24" s="41">
        <v>7247</v>
      </c>
      <c r="G24" s="39">
        <v>0</v>
      </c>
      <c r="H24" s="40">
        <f>SUM(F24+G24)*D24</f>
        <v>7247000</v>
      </c>
    </row>
    <row r="25" spans="1:8" ht="38.25" x14ac:dyDescent="0.2">
      <c r="A25" s="34">
        <f t="shared" si="0"/>
        <v>24</v>
      </c>
      <c r="B25" s="35" t="s">
        <v>418</v>
      </c>
      <c r="C25" s="34"/>
      <c r="D25" s="36">
        <v>350</v>
      </c>
      <c r="E25" s="37">
        <v>1697</v>
      </c>
      <c r="F25" s="38"/>
      <c r="G25" s="39"/>
      <c r="H25" s="40"/>
    </row>
    <row r="26" spans="1:8" ht="51" x14ac:dyDescent="0.2">
      <c r="A26" s="34">
        <f t="shared" si="0"/>
        <v>25</v>
      </c>
      <c r="B26" s="35" t="s">
        <v>150</v>
      </c>
      <c r="C26" s="34" t="s">
        <v>417</v>
      </c>
      <c r="D26" s="36">
        <v>5</v>
      </c>
      <c r="E26" s="37">
        <v>69180</v>
      </c>
      <c r="F26" s="41">
        <v>53343</v>
      </c>
      <c r="G26" s="39">
        <v>0</v>
      </c>
      <c r="H26" s="40">
        <f>SUM(F26+G26)*D26</f>
        <v>266715</v>
      </c>
    </row>
    <row r="27" spans="1:8" x14ac:dyDescent="0.2">
      <c r="A27" s="34">
        <f t="shared" si="0"/>
        <v>26</v>
      </c>
      <c r="B27" s="35" t="s">
        <v>416</v>
      </c>
      <c r="C27" s="34"/>
      <c r="D27" s="36">
        <v>200</v>
      </c>
      <c r="E27" s="37">
        <v>16875</v>
      </c>
      <c r="F27" s="38"/>
      <c r="G27" s="39"/>
      <c r="H27" s="40"/>
    </row>
    <row r="28" spans="1:8" ht="25.5" x14ac:dyDescent="0.2">
      <c r="A28" s="34">
        <f t="shared" si="0"/>
        <v>27</v>
      </c>
      <c r="B28" s="35" t="s">
        <v>415</v>
      </c>
      <c r="C28" s="34" t="s">
        <v>409</v>
      </c>
      <c r="D28" s="36">
        <v>300</v>
      </c>
      <c r="E28" s="37">
        <v>58333</v>
      </c>
      <c r="F28" s="41">
        <v>21928</v>
      </c>
      <c r="G28" s="39">
        <v>0</v>
      </c>
      <c r="H28" s="40">
        <f>SUM(F28+G28)*D28</f>
        <v>6578400</v>
      </c>
    </row>
    <row r="29" spans="1:8" x14ac:dyDescent="0.2">
      <c r="A29" s="34">
        <f t="shared" si="0"/>
        <v>28</v>
      </c>
      <c r="B29" s="35" t="s">
        <v>414</v>
      </c>
      <c r="C29" s="34"/>
      <c r="D29" s="36">
        <v>100</v>
      </c>
      <c r="E29" s="37">
        <v>232</v>
      </c>
      <c r="F29" s="38"/>
      <c r="G29" s="39"/>
      <c r="H29" s="40"/>
    </row>
    <row r="30" spans="1:8" x14ac:dyDescent="0.2">
      <c r="A30" s="34">
        <f t="shared" si="0"/>
        <v>29</v>
      </c>
      <c r="B30" s="35" t="s">
        <v>154</v>
      </c>
      <c r="C30" s="34"/>
      <c r="D30" s="36">
        <v>1000</v>
      </c>
      <c r="E30" s="37">
        <v>9034</v>
      </c>
      <c r="F30" s="41"/>
      <c r="G30" s="39"/>
      <c r="H30" s="40"/>
    </row>
    <row r="31" spans="1:8" x14ac:dyDescent="0.2">
      <c r="A31" s="34">
        <f t="shared" si="0"/>
        <v>30</v>
      </c>
      <c r="B31" s="35" t="s">
        <v>413</v>
      </c>
      <c r="C31" s="34"/>
      <c r="D31" s="36">
        <v>2000</v>
      </c>
      <c r="E31" s="37">
        <v>3720</v>
      </c>
      <c r="F31" s="38"/>
      <c r="G31" s="39"/>
      <c r="H31" s="40"/>
    </row>
    <row r="32" spans="1:8" x14ac:dyDescent="0.2">
      <c r="A32" s="34">
        <f t="shared" si="0"/>
        <v>31</v>
      </c>
      <c r="B32" s="35" t="s">
        <v>412</v>
      </c>
      <c r="C32" s="34"/>
      <c r="D32" s="36">
        <v>300</v>
      </c>
      <c r="E32" s="37">
        <v>26000</v>
      </c>
      <c r="F32" s="38"/>
      <c r="G32" s="39"/>
      <c r="H32" s="40"/>
    </row>
    <row r="33" spans="1:8" x14ac:dyDescent="0.2">
      <c r="A33" s="34">
        <f t="shared" si="0"/>
        <v>32</v>
      </c>
      <c r="B33" s="35" t="s">
        <v>157</v>
      </c>
      <c r="C33" s="34"/>
      <c r="D33" s="36">
        <v>50</v>
      </c>
      <c r="E33" s="37">
        <v>1720</v>
      </c>
      <c r="F33" s="38"/>
      <c r="G33" s="39"/>
      <c r="H33" s="40"/>
    </row>
    <row r="34" spans="1:8" x14ac:dyDescent="0.2">
      <c r="A34" s="34">
        <f t="shared" si="0"/>
        <v>33</v>
      </c>
      <c r="B34" s="35" t="s">
        <v>158</v>
      </c>
      <c r="C34" s="34"/>
      <c r="D34" s="36">
        <v>100</v>
      </c>
      <c r="E34" s="37">
        <v>384</v>
      </c>
      <c r="F34" s="38"/>
      <c r="G34" s="39"/>
      <c r="H34" s="40"/>
    </row>
    <row r="35" spans="1:8" x14ac:dyDescent="0.2">
      <c r="A35" s="34">
        <f t="shared" ref="A35:A66" si="1">A34+1</f>
        <v>34</v>
      </c>
      <c r="B35" s="35" t="s">
        <v>411</v>
      </c>
      <c r="C35" s="34"/>
      <c r="D35" s="36">
        <v>20</v>
      </c>
      <c r="E35" s="37">
        <v>126</v>
      </c>
      <c r="F35" s="38"/>
      <c r="G35" s="39"/>
      <c r="H35" s="40"/>
    </row>
    <row r="36" spans="1:8" x14ac:dyDescent="0.2">
      <c r="A36" s="34">
        <f t="shared" si="1"/>
        <v>35</v>
      </c>
      <c r="B36" s="35" t="s">
        <v>160</v>
      </c>
      <c r="C36" s="34"/>
      <c r="D36" s="36">
        <v>10</v>
      </c>
      <c r="E36" s="37">
        <v>5480</v>
      </c>
      <c r="F36" s="38"/>
      <c r="G36" s="39"/>
      <c r="H36" s="40"/>
    </row>
    <row r="37" spans="1:8" ht="25.5" x14ac:dyDescent="0.2">
      <c r="A37" s="34">
        <f t="shared" si="1"/>
        <v>36</v>
      </c>
      <c r="B37" s="42" t="s">
        <v>410</v>
      </c>
      <c r="C37" s="34" t="s">
        <v>409</v>
      </c>
      <c r="D37" s="36">
        <v>30</v>
      </c>
      <c r="E37" s="37">
        <v>18750</v>
      </c>
      <c r="F37" s="41">
        <v>17999</v>
      </c>
      <c r="G37" s="39">
        <v>0</v>
      </c>
      <c r="H37" s="40">
        <f>SUM(F37+G37)*D37</f>
        <v>539970</v>
      </c>
    </row>
    <row r="38" spans="1:8" x14ac:dyDescent="0.2">
      <c r="A38" s="34">
        <f t="shared" si="1"/>
        <v>37</v>
      </c>
      <c r="B38" s="35" t="s">
        <v>162</v>
      </c>
      <c r="C38" s="34"/>
      <c r="D38" s="36">
        <v>10</v>
      </c>
      <c r="E38" s="37">
        <v>10008</v>
      </c>
      <c r="F38" s="38"/>
      <c r="G38" s="39"/>
      <c r="H38" s="40"/>
    </row>
    <row r="39" spans="1:8" ht="25.5" x14ac:dyDescent="0.2">
      <c r="A39" s="34">
        <f t="shared" si="1"/>
        <v>38</v>
      </c>
      <c r="B39" s="35" t="s">
        <v>408</v>
      </c>
      <c r="C39" s="34" t="s">
        <v>407</v>
      </c>
      <c r="D39" s="36">
        <v>1100</v>
      </c>
      <c r="E39" s="37">
        <v>1670</v>
      </c>
      <c r="F39" s="41">
        <v>1325</v>
      </c>
      <c r="G39" s="39">
        <v>0</v>
      </c>
      <c r="H39" s="40">
        <f t="shared" ref="H39:H44" si="2">SUM(F39+G39)*D39</f>
        <v>1457500</v>
      </c>
    </row>
    <row r="40" spans="1:8" ht="38.25" x14ac:dyDescent="0.2">
      <c r="A40" s="34">
        <f t="shared" si="1"/>
        <v>39</v>
      </c>
      <c r="B40" s="35" t="s">
        <v>164</v>
      </c>
      <c r="C40" s="34" t="s">
        <v>356</v>
      </c>
      <c r="D40" s="36">
        <v>5</v>
      </c>
      <c r="E40" s="37">
        <v>1498000</v>
      </c>
      <c r="F40" s="41">
        <v>1470808</v>
      </c>
      <c r="G40" s="39">
        <v>0</v>
      </c>
      <c r="H40" s="40">
        <f t="shared" si="2"/>
        <v>7354040</v>
      </c>
    </row>
    <row r="41" spans="1:8" ht="89.25" x14ac:dyDescent="0.2">
      <c r="A41" s="34">
        <f t="shared" si="1"/>
        <v>40</v>
      </c>
      <c r="B41" s="35" t="s">
        <v>406</v>
      </c>
      <c r="C41" s="34" t="s">
        <v>405</v>
      </c>
      <c r="D41" s="36">
        <v>200</v>
      </c>
      <c r="E41" s="37">
        <v>16264</v>
      </c>
      <c r="F41" s="41">
        <v>8773</v>
      </c>
      <c r="G41" s="39">
        <v>0</v>
      </c>
      <c r="H41" s="40">
        <f t="shared" si="2"/>
        <v>1754600</v>
      </c>
    </row>
    <row r="42" spans="1:8" ht="89.25" x14ac:dyDescent="0.2">
      <c r="A42" s="34">
        <f t="shared" si="1"/>
        <v>41</v>
      </c>
      <c r="B42" s="35" t="s">
        <v>166</v>
      </c>
      <c r="C42" s="34" t="s">
        <v>352</v>
      </c>
      <c r="D42" s="36">
        <v>100</v>
      </c>
      <c r="E42" s="37">
        <v>12064</v>
      </c>
      <c r="F42" s="41">
        <v>11839</v>
      </c>
      <c r="G42" s="39">
        <v>0</v>
      </c>
      <c r="H42" s="40">
        <f t="shared" si="2"/>
        <v>1183900</v>
      </c>
    </row>
    <row r="43" spans="1:8" ht="89.25" x14ac:dyDescent="0.2">
      <c r="A43" s="34">
        <f t="shared" si="1"/>
        <v>42</v>
      </c>
      <c r="B43" s="35" t="s">
        <v>167</v>
      </c>
      <c r="C43" s="34" t="s">
        <v>404</v>
      </c>
      <c r="D43" s="36">
        <v>3300</v>
      </c>
      <c r="E43" s="37">
        <v>9210</v>
      </c>
      <c r="F43" s="41">
        <v>6699</v>
      </c>
      <c r="G43" s="39">
        <v>0</v>
      </c>
      <c r="H43" s="40">
        <f t="shared" si="2"/>
        <v>22106700</v>
      </c>
    </row>
    <row r="44" spans="1:8" ht="25.5" x14ac:dyDescent="0.2">
      <c r="A44" s="34">
        <f t="shared" si="1"/>
        <v>43</v>
      </c>
      <c r="B44" s="35" t="s">
        <v>575</v>
      </c>
      <c r="C44" s="34" t="s">
        <v>403</v>
      </c>
      <c r="D44" s="36">
        <v>20</v>
      </c>
      <c r="E44" s="37">
        <v>15290</v>
      </c>
      <c r="F44" s="41">
        <v>12120</v>
      </c>
      <c r="G44" s="39">
        <v>0</v>
      </c>
      <c r="H44" s="40">
        <f t="shared" si="2"/>
        <v>242400</v>
      </c>
    </row>
    <row r="45" spans="1:8" x14ac:dyDescent="0.2">
      <c r="A45" s="34">
        <f t="shared" si="1"/>
        <v>44</v>
      </c>
      <c r="B45" s="35" t="s">
        <v>169</v>
      </c>
      <c r="C45" s="34"/>
      <c r="D45" s="36">
        <v>200</v>
      </c>
      <c r="E45" s="37">
        <v>193</v>
      </c>
      <c r="F45" s="38"/>
      <c r="G45" s="39"/>
      <c r="H45" s="40"/>
    </row>
    <row r="46" spans="1:8" x14ac:dyDescent="0.2">
      <c r="A46" s="34">
        <f t="shared" si="1"/>
        <v>45</v>
      </c>
      <c r="B46" s="35" t="s">
        <v>402</v>
      </c>
      <c r="C46" s="34"/>
      <c r="D46" s="36">
        <v>5</v>
      </c>
      <c r="E46" s="37">
        <v>4545</v>
      </c>
      <c r="F46" s="38"/>
      <c r="G46" s="39"/>
      <c r="H46" s="40"/>
    </row>
    <row r="47" spans="1:8" x14ac:dyDescent="0.2">
      <c r="A47" s="34">
        <f t="shared" si="1"/>
        <v>46</v>
      </c>
      <c r="B47" s="35" t="s">
        <v>171</v>
      </c>
      <c r="C47" s="34" t="s">
        <v>401</v>
      </c>
      <c r="D47" s="36">
        <v>10</v>
      </c>
      <c r="E47" s="37">
        <v>1150363</v>
      </c>
      <c r="F47" s="41">
        <v>922531</v>
      </c>
      <c r="G47" s="39">
        <v>0</v>
      </c>
      <c r="H47" s="40">
        <f>SUM(F47+G47)*D47</f>
        <v>9225310</v>
      </c>
    </row>
    <row r="48" spans="1:8" x14ac:dyDescent="0.2">
      <c r="A48" s="34">
        <f t="shared" si="1"/>
        <v>47</v>
      </c>
      <c r="B48" s="35" t="s">
        <v>400</v>
      </c>
      <c r="C48" s="34"/>
      <c r="D48" s="36">
        <v>150</v>
      </c>
      <c r="E48" s="37">
        <v>27000</v>
      </c>
      <c r="F48" s="38"/>
      <c r="G48" s="39"/>
      <c r="H48" s="40"/>
    </row>
    <row r="49" spans="1:8" ht="63.75" x14ac:dyDescent="0.2">
      <c r="A49" s="34">
        <f t="shared" si="1"/>
        <v>48</v>
      </c>
      <c r="B49" s="35" t="s">
        <v>173</v>
      </c>
      <c r="C49" s="34" t="s">
        <v>399</v>
      </c>
      <c r="D49" s="36">
        <v>60</v>
      </c>
      <c r="E49" s="37">
        <v>10063</v>
      </c>
      <c r="F49" s="41">
        <v>7205</v>
      </c>
      <c r="G49" s="39">
        <v>0</v>
      </c>
      <c r="H49" s="40">
        <f>SUM(F49+G49)*D49</f>
        <v>432300</v>
      </c>
    </row>
    <row r="50" spans="1:8" ht="38.25" x14ac:dyDescent="0.2">
      <c r="A50" s="34">
        <f t="shared" si="1"/>
        <v>49</v>
      </c>
      <c r="B50" s="35" t="s">
        <v>398</v>
      </c>
      <c r="C50" s="34" t="s">
        <v>397</v>
      </c>
      <c r="D50" s="36">
        <v>500</v>
      </c>
      <c r="E50" s="37">
        <v>7300</v>
      </c>
      <c r="F50" s="41">
        <v>5999</v>
      </c>
      <c r="G50" s="39">
        <v>0</v>
      </c>
      <c r="H50" s="40">
        <f>SUM(F50+G50)*D50</f>
        <v>2999500</v>
      </c>
    </row>
    <row r="51" spans="1:8" ht="25.5" x14ac:dyDescent="0.2">
      <c r="A51" s="34">
        <f t="shared" si="1"/>
        <v>50</v>
      </c>
      <c r="B51" s="35" t="s">
        <v>396</v>
      </c>
      <c r="C51" s="34"/>
      <c r="D51" s="36">
        <v>200</v>
      </c>
      <c r="E51" s="37">
        <v>25652</v>
      </c>
      <c r="F51" s="38"/>
      <c r="G51" s="39"/>
      <c r="H51" s="40"/>
    </row>
    <row r="52" spans="1:8" x14ac:dyDescent="0.2">
      <c r="A52" s="34">
        <f t="shared" si="1"/>
        <v>51</v>
      </c>
      <c r="B52" s="35" t="s">
        <v>176</v>
      </c>
      <c r="C52" s="34"/>
      <c r="D52" s="36">
        <v>500</v>
      </c>
      <c r="E52" s="37">
        <v>17</v>
      </c>
      <c r="F52" s="38"/>
      <c r="G52" s="39"/>
      <c r="H52" s="40"/>
    </row>
    <row r="53" spans="1:8" x14ac:dyDescent="0.2">
      <c r="A53" s="34">
        <f t="shared" si="1"/>
        <v>52</v>
      </c>
      <c r="B53" s="35" t="s">
        <v>177</v>
      </c>
      <c r="C53" s="34"/>
      <c r="D53" s="36">
        <v>60</v>
      </c>
      <c r="E53" s="37">
        <v>19</v>
      </c>
      <c r="F53" s="38"/>
      <c r="G53" s="39"/>
      <c r="H53" s="40"/>
    </row>
    <row r="54" spans="1:8" x14ac:dyDescent="0.2">
      <c r="A54" s="34">
        <f t="shared" si="1"/>
        <v>53</v>
      </c>
      <c r="B54" s="35" t="s">
        <v>178</v>
      </c>
      <c r="C54" s="34" t="s">
        <v>395</v>
      </c>
      <c r="D54" s="36">
        <v>500</v>
      </c>
      <c r="E54" s="37">
        <v>2190</v>
      </c>
      <c r="F54" s="41">
        <v>1627</v>
      </c>
      <c r="G54" s="39">
        <v>0</v>
      </c>
      <c r="H54" s="40">
        <f>SUM(F54+G54)*D54</f>
        <v>813500</v>
      </c>
    </row>
    <row r="55" spans="1:8" x14ac:dyDescent="0.2">
      <c r="A55" s="34">
        <f t="shared" si="1"/>
        <v>54</v>
      </c>
      <c r="B55" s="35" t="s">
        <v>179</v>
      </c>
      <c r="C55" s="34"/>
      <c r="D55" s="36">
        <v>500</v>
      </c>
      <c r="E55" s="37">
        <v>66</v>
      </c>
      <c r="F55" s="38"/>
      <c r="G55" s="39"/>
      <c r="H55" s="40"/>
    </row>
    <row r="56" spans="1:8" x14ac:dyDescent="0.2">
      <c r="A56" s="34">
        <f t="shared" si="1"/>
        <v>55</v>
      </c>
      <c r="B56" s="35" t="s">
        <v>180</v>
      </c>
      <c r="C56" s="34"/>
      <c r="D56" s="36">
        <v>1100</v>
      </c>
      <c r="E56" s="37">
        <v>380</v>
      </c>
      <c r="F56" s="38"/>
      <c r="G56" s="39"/>
      <c r="H56" s="40"/>
    </row>
    <row r="57" spans="1:8" ht="89.25" x14ac:dyDescent="0.2">
      <c r="A57" s="34">
        <f t="shared" si="1"/>
        <v>56</v>
      </c>
      <c r="B57" s="35" t="s">
        <v>181</v>
      </c>
      <c r="C57" s="34" t="s">
        <v>394</v>
      </c>
      <c r="D57" s="36">
        <v>2000</v>
      </c>
      <c r="E57" s="37">
        <v>431</v>
      </c>
      <c r="F57" s="38">
        <v>430</v>
      </c>
      <c r="G57" s="39">
        <v>0</v>
      </c>
      <c r="H57" s="40">
        <f>SUM(F57+G57)*D57</f>
        <v>860000</v>
      </c>
    </row>
    <row r="58" spans="1:8" x14ac:dyDescent="0.2">
      <c r="A58" s="34">
        <f t="shared" si="1"/>
        <v>57</v>
      </c>
      <c r="B58" s="35" t="s">
        <v>393</v>
      </c>
      <c r="C58" s="34"/>
      <c r="D58" s="36">
        <v>22000</v>
      </c>
      <c r="E58" s="37">
        <v>2044</v>
      </c>
      <c r="F58" s="38"/>
      <c r="G58" s="39"/>
      <c r="H58" s="40"/>
    </row>
    <row r="59" spans="1:8" x14ac:dyDescent="0.2">
      <c r="A59" s="34">
        <f t="shared" si="1"/>
        <v>58</v>
      </c>
      <c r="B59" s="35" t="s">
        <v>576</v>
      </c>
      <c r="C59" s="34"/>
      <c r="D59" s="36">
        <v>1200</v>
      </c>
      <c r="E59" s="37">
        <v>2637</v>
      </c>
      <c r="F59" s="38"/>
      <c r="G59" s="39"/>
      <c r="H59" s="40"/>
    </row>
    <row r="60" spans="1:8" ht="25.5" x14ac:dyDescent="0.2">
      <c r="A60" s="34">
        <f t="shared" si="1"/>
        <v>59</v>
      </c>
      <c r="B60" s="35" t="s">
        <v>392</v>
      </c>
      <c r="C60" s="34" t="s">
        <v>391</v>
      </c>
      <c r="D60" s="36">
        <v>300</v>
      </c>
      <c r="E60" s="37">
        <v>280</v>
      </c>
      <c r="F60" s="38">
        <v>229</v>
      </c>
      <c r="G60" s="39">
        <v>0</v>
      </c>
      <c r="H60" s="40">
        <f>SUM(F60+G60)*D60</f>
        <v>68700</v>
      </c>
    </row>
    <row r="61" spans="1:8" ht="63.75" x14ac:dyDescent="0.2">
      <c r="A61" s="34">
        <f t="shared" si="1"/>
        <v>60</v>
      </c>
      <c r="B61" s="35" t="s">
        <v>185</v>
      </c>
      <c r="C61" s="34" t="s">
        <v>345</v>
      </c>
      <c r="D61" s="36">
        <v>1500</v>
      </c>
      <c r="E61" s="37">
        <v>375</v>
      </c>
      <c r="F61" s="38">
        <v>284</v>
      </c>
      <c r="G61" s="39">
        <v>0</v>
      </c>
      <c r="H61" s="40">
        <f>SUM(F61+G61)*D61</f>
        <v>426000</v>
      </c>
    </row>
    <row r="62" spans="1:8" x14ac:dyDescent="0.2">
      <c r="A62" s="34">
        <f t="shared" si="1"/>
        <v>61</v>
      </c>
      <c r="B62" s="35" t="s">
        <v>186</v>
      </c>
      <c r="C62" s="34"/>
      <c r="D62" s="36">
        <v>100</v>
      </c>
      <c r="E62" s="37">
        <v>138</v>
      </c>
      <c r="F62" s="38"/>
      <c r="G62" s="39"/>
      <c r="H62" s="40"/>
    </row>
    <row r="63" spans="1:8" x14ac:dyDescent="0.2">
      <c r="A63" s="34">
        <f t="shared" si="1"/>
        <v>62</v>
      </c>
      <c r="B63" s="35" t="s">
        <v>187</v>
      </c>
      <c r="C63" s="34"/>
      <c r="D63" s="36">
        <v>50</v>
      </c>
      <c r="E63" s="37">
        <v>8442</v>
      </c>
      <c r="F63" s="38"/>
      <c r="G63" s="39"/>
      <c r="H63" s="40"/>
    </row>
    <row r="64" spans="1:8" x14ac:dyDescent="0.2">
      <c r="A64" s="34">
        <f t="shared" si="1"/>
        <v>63</v>
      </c>
      <c r="B64" s="35" t="s">
        <v>188</v>
      </c>
      <c r="C64" s="34"/>
      <c r="D64" s="36">
        <v>100</v>
      </c>
      <c r="E64" s="37">
        <v>296</v>
      </c>
      <c r="F64" s="38"/>
      <c r="G64" s="39"/>
      <c r="H64" s="40"/>
    </row>
    <row r="65" spans="1:8" x14ac:dyDescent="0.2">
      <c r="A65" s="34">
        <f t="shared" si="1"/>
        <v>64</v>
      </c>
      <c r="B65" s="35" t="s">
        <v>390</v>
      </c>
      <c r="C65" s="34"/>
      <c r="D65" s="36">
        <v>450</v>
      </c>
      <c r="E65" s="37">
        <v>6094</v>
      </c>
      <c r="F65" s="38"/>
      <c r="G65" s="39"/>
      <c r="H65" s="40"/>
    </row>
    <row r="66" spans="1:8" x14ac:dyDescent="0.2">
      <c r="A66" s="34">
        <f t="shared" si="1"/>
        <v>65</v>
      </c>
      <c r="B66" s="35" t="s">
        <v>190</v>
      </c>
      <c r="C66" s="34" t="s">
        <v>389</v>
      </c>
      <c r="D66" s="36">
        <v>80</v>
      </c>
      <c r="E66" s="37">
        <v>3055</v>
      </c>
      <c r="F66" s="41">
        <v>1205</v>
      </c>
      <c r="G66" s="39">
        <v>0</v>
      </c>
      <c r="H66" s="40">
        <f>SUM(F66+G66)*D66</f>
        <v>96400</v>
      </c>
    </row>
    <row r="67" spans="1:8" ht="38.25" x14ac:dyDescent="0.2">
      <c r="A67" s="34">
        <f t="shared" ref="A67:A98" si="3">A66+1</f>
        <v>66</v>
      </c>
      <c r="B67" s="35" t="s">
        <v>191</v>
      </c>
      <c r="C67" s="34" t="s">
        <v>388</v>
      </c>
      <c r="D67" s="36">
        <v>10</v>
      </c>
      <c r="E67" s="37">
        <v>27969</v>
      </c>
      <c r="F67" s="41">
        <v>17108</v>
      </c>
      <c r="G67" s="39">
        <v>0</v>
      </c>
      <c r="H67" s="40">
        <f>SUM(F67+G67)*D67</f>
        <v>171080</v>
      </c>
    </row>
    <row r="68" spans="1:8" x14ac:dyDescent="0.2">
      <c r="A68" s="34">
        <f t="shared" si="3"/>
        <v>67</v>
      </c>
      <c r="B68" s="35" t="s">
        <v>192</v>
      </c>
      <c r="C68" s="34"/>
      <c r="D68" s="36">
        <v>30</v>
      </c>
      <c r="E68" s="37">
        <v>2916</v>
      </c>
      <c r="F68" s="38"/>
      <c r="G68" s="39"/>
      <c r="H68" s="40"/>
    </row>
    <row r="69" spans="1:8" x14ac:dyDescent="0.2">
      <c r="A69" s="34">
        <f t="shared" si="3"/>
        <v>68</v>
      </c>
      <c r="B69" s="35" t="s">
        <v>193</v>
      </c>
      <c r="C69" s="34"/>
      <c r="D69" s="36">
        <v>80</v>
      </c>
      <c r="E69" s="37">
        <v>1814</v>
      </c>
      <c r="F69" s="38"/>
      <c r="G69" s="39"/>
      <c r="H69" s="40"/>
    </row>
    <row r="70" spans="1:8" x14ac:dyDescent="0.2">
      <c r="A70" s="34">
        <f t="shared" si="3"/>
        <v>69</v>
      </c>
      <c r="B70" s="35" t="s">
        <v>194</v>
      </c>
      <c r="C70" s="34" t="s">
        <v>387</v>
      </c>
      <c r="D70" s="36">
        <v>30</v>
      </c>
      <c r="E70" s="37">
        <v>112000</v>
      </c>
      <c r="F70" s="41">
        <v>87647</v>
      </c>
      <c r="G70" s="39">
        <v>0</v>
      </c>
      <c r="H70" s="40">
        <f>SUM(F70+G70)*D70</f>
        <v>2629410</v>
      </c>
    </row>
    <row r="71" spans="1:8" x14ac:dyDescent="0.2">
      <c r="A71" s="34">
        <f t="shared" si="3"/>
        <v>70</v>
      </c>
      <c r="B71" s="35" t="s">
        <v>195</v>
      </c>
      <c r="C71" s="34"/>
      <c r="D71" s="36">
        <v>10</v>
      </c>
      <c r="E71" s="37">
        <v>55</v>
      </c>
      <c r="F71" s="38"/>
      <c r="G71" s="39"/>
      <c r="H71" s="40"/>
    </row>
    <row r="72" spans="1:8" x14ac:dyDescent="0.2">
      <c r="A72" s="34">
        <f t="shared" si="3"/>
        <v>71</v>
      </c>
      <c r="B72" s="35" t="s">
        <v>196</v>
      </c>
      <c r="C72" s="34"/>
      <c r="D72" s="36">
        <v>20</v>
      </c>
      <c r="E72" s="37">
        <v>156</v>
      </c>
      <c r="F72" s="38"/>
      <c r="G72" s="39"/>
      <c r="H72" s="40"/>
    </row>
    <row r="73" spans="1:8" x14ac:dyDescent="0.2">
      <c r="A73" s="34">
        <f t="shared" si="3"/>
        <v>72</v>
      </c>
      <c r="B73" s="35" t="s">
        <v>197</v>
      </c>
      <c r="C73" s="34"/>
      <c r="D73" s="36">
        <v>250</v>
      </c>
      <c r="E73" s="37">
        <v>68</v>
      </c>
      <c r="F73" s="38"/>
      <c r="G73" s="39"/>
      <c r="H73" s="40"/>
    </row>
    <row r="74" spans="1:8" x14ac:dyDescent="0.2">
      <c r="A74" s="34">
        <f t="shared" si="3"/>
        <v>73</v>
      </c>
      <c r="B74" s="35" t="s">
        <v>198</v>
      </c>
      <c r="C74" s="34"/>
      <c r="D74" s="36">
        <v>50</v>
      </c>
      <c r="E74" s="37">
        <v>434</v>
      </c>
      <c r="F74" s="38"/>
      <c r="G74" s="39"/>
      <c r="H74" s="40"/>
    </row>
    <row r="75" spans="1:8" x14ac:dyDescent="0.2">
      <c r="A75" s="34">
        <f t="shared" si="3"/>
        <v>74</v>
      </c>
      <c r="B75" s="35" t="s">
        <v>199</v>
      </c>
      <c r="C75" s="34"/>
      <c r="D75" s="36">
        <v>70</v>
      </c>
      <c r="E75" s="37">
        <v>325</v>
      </c>
      <c r="F75" s="38"/>
      <c r="G75" s="39"/>
      <c r="H75" s="40"/>
    </row>
    <row r="76" spans="1:8" ht="38.25" x14ac:dyDescent="0.2">
      <c r="A76" s="34">
        <f t="shared" si="3"/>
        <v>75</v>
      </c>
      <c r="B76" s="35" t="s">
        <v>200</v>
      </c>
      <c r="C76" s="34" t="s">
        <v>386</v>
      </c>
      <c r="D76" s="36">
        <v>250</v>
      </c>
      <c r="E76" s="37">
        <v>1494</v>
      </c>
      <c r="F76" s="41">
        <v>1084</v>
      </c>
      <c r="G76" s="39">
        <v>0</v>
      </c>
      <c r="H76" s="40">
        <f>SUM(F76+G76)*D76</f>
        <v>271000</v>
      </c>
    </row>
    <row r="77" spans="1:8" x14ac:dyDescent="0.2">
      <c r="A77" s="34">
        <f t="shared" si="3"/>
        <v>76</v>
      </c>
      <c r="B77" s="35" t="s">
        <v>577</v>
      </c>
      <c r="C77" s="34"/>
      <c r="D77" s="36">
        <v>40</v>
      </c>
      <c r="E77" s="37">
        <v>1471</v>
      </c>
      <c r="F77" s="38"/>
      <c r="G77" s="39"/>
      <c r="H77" s="40"/>
    </row>
    <row r="78" spans="1:8" x14ac:dyDescent="0.2">
      <c r="A78" s="34">
        <f t="shared" si="3"/>
        <v>77</v>
      </c>
      <c r="B78" s="35" t="s">
        <v>202</v>
      </c>
      <c r="C78" s="34"/>
      <c r="D78" s="36">
        <v>150</v>
      </c>
      <c r="E78" s="37">
        <v>506</v>
      </c>
      <c r="F78" s="38"/>
      <c r="G78" s="39"/>
      <c r="H78" s="40"/>
    </row>
    <row r="79" spans="1:8" x14ac:dyDescent="0.2">
      <c r="A79" s="34">
        <f t="shared" si="3"/>
        <v>78</v>
      </c>
      <c r="B79" s="35" t="s">
        <v>203</v>
      </c>
      <c r="C79" s="34"/>
      <c r="D79" s="36">
        <v>100</v>
      </c>
      <c r="E79" s="37">
        <v>90</v>
      </c>
      <c r="F79" s="38"/>
      <c r="G79" s="39"/>
      <c r="H79" s="40"/>
    </row>
    <row r="80" spans="1:8" x14ac:dyDescent="0.2">
      <c r="A80" s="34">
        <f t="shared" si="3"/>
        <v>79</v>
      </c>
      <c r="B80" s="35" t="s">
        <v>204</v>
      </c>
      <c r="C80" s="34"/>
      <c r="D80" s="36">
        <v>100</v>
      </c>
      <c r="E80" s="37">
        <v>10695</v>
      </c>
      <c r="F80" s="38"/>
      <c r="G80" s="39"/>
      <c r="H80" s="40"/>
    </row>
    <row r="81" spans="1:8" x14ac:dyDescent="0.2">
      <c r="A81" s="34">
        <f t="shared" si="3"/>
        <v>80</v>
      </c>
      <c r="B81" s="35" t="s">
        <v>205</v>
      </c>
      <c r="C81" s="34"/>
      <c r="D81" s="36">
        <v>120</v>
      </c>
      <c r="E81" s="37">
        <v>19208</v>
      </c>
      <c r="F81" s="41"/>
      <c r="G81" s="39"/>
      <c r="H81" s="40"/>
    </row>
    <row r="82" spans="1:8" ht="63.75" x14ac:dyDescent="0.2">
      <c r="A82" s="34">
        <f t="shared" si="3"/>
        <v>81</v>
      </c>
      <c r="B82" s="35" t="s">
        <v>385</v>
      </c>
      <c r="C82" s="34" t="s">
        <v>384</v>
      </c>
      <c r="D82" s="36">
        <v>10</v>
      </c>
      <c r="E82" s="37">
        <v>13554</v>
      </c>
      <c r="F82" s="41">
        <v>9206</v>
      </c>
      <c r="G82" s="39">
        <v>0</v>
      </c>
      <c r="H82" s="40">
        <f>SUM(F82+G82)*D82</f>
        <v>92060</v>
      </c>
    </row>
    <row r="83" spans="1:8" x14ac:dyDescent="0.2">
      <c r="A83" s="34">
        <f t="shared" si="3"/>
        <v>82</v>
      </c>
      <c r="B83" s="35" t="s">
        <v>207</v>
      </c>
      <c r="C83" s="34"/>
      <c r="D83" s="36">
        <v>100</v>
      </c>
      <c r="E83" s="37">
        <v>85</v>
      </c>
      <c r="F83" s="38"/>
      <c r="G83" s="39"/>
      <c r="H83" s="40"/>
    </row>
    <row r="84" spans="1:8" x14ac:dyDescent="0.2">
      <c r="A84" s="34">
        <f t="shared" si="3"/>
        <v>83</v>
      </c>
      <c r="B84" s="35" t="s">
        <v>208</v>
      </c>
      <c r="C84" s="34"/>
      <c r="D84" s="36">
        <v>200</v>
      </c>
      <c r="E84" s="37">
        <v>111</v>
      </c>
      <c r="F84" s="38"/>
      <c r="G84" s="39"/>
      <c r="H84" s="40"/>
    </row>
    <row r="85" spans="1:8" x14ac:dyDescent="0.2">
      <c r="A85" s="34">
        <f t="shared" si="3"/>
        <v>84</v>
      </c>
      <c r="B85" s="35" t="s">
        <v>578</v>
      </c>
      <c r="C85" s="34"/>
      <c r="D85" s="36">
        <v>2</v>
      </c>
      <c r="E85" s="37">
        <v>5281</v>
      </c>
      <c r="F85" s="38"/>
      <c r="G85" s="39"/>
      <c r="H85" s="40"/>
    </row>
    <row r="86" spans="1:8" x14ac:dyDescent="0.2">
      <c r="A86" s="34">
        <f t="shared" si="3"/>
        <v>85</v>
      </c>
      <c r="B86" s="35" t="s">
        <v>579</v>
      </c>
      <c r="C86" s="34"/>
      <c r="D86" s="36">
        <v>3000</v>
      </c>
      <c r="E86" s="37">
        <v>2335</v>
      </c>
      <c r="F86" s="38"/>
      <c r="G86" s="39"/>
      <c r="H86" s="40"/>
    </row>
    <row r="87" spans="1:8" x14ac:dyDescent="0.2">
      <c r="A87" s="34">
        <f t="shared" si="3"/>
        <v>86</v>
      </c>
      <c r="B87" s="35" t="s">
        <v>211</v>
      </c>
      <c r="C87" s="34"/>
      <c r="D87" s="36">
        <v>10</v>
      </c>
      <c r="E87" s="37">
        <v>148</v>
      </c>
      <c r="F87" s="38"/>
      <c r="G87" s="39"/>
      <c r="H87" s="40"/>
    </row>
    <row r="88" spans="1:8" x14ac:dyDescent="0.2">
      <c r="A88" s="34">
        <f t="shared" si="3"/>
        <v>87</v>
      </c>
      <c r="B88" s="35" t="s">
        <v>212</v>
      </c>
      <c r="C88" s="34"/>
      <c r="D88" s="36">
        <v>5</v>
      </c>
      <c r="E88" s="37">
        <v>108541</v>
      </c>
      <c r="F88" s="38"/>
      <c r="G88" s="39"/>
      <c r="H88" s="40"/>
    </row>
    <row r="89" spans="1:8" ht="38.25" x14ac:dyDescent="0.2">
      <c r="A89" s="34">
        <f t="shared" si="3"/>
        <v>88</v>
      </c>
      <c r="B89" s="35" t="s">
        <v>383</v>
      </c>
      <c r="C89" s="34" t="s">
        <v>382</v>
      </c>
      <c r="D89" s="36">
        <v>20</v>
      </c>
      <c r="E89" s="37">
        <v>67600</v>
      </c>
      <c r="F89" s="41">
        <v>65647</v>
      </c>
      <c r="G89" s="39">
        <v>0</v>
      </c>
      <c r="H89" s="40">
        <f>SUM(F89+G89)*D89</f>
        <v>1312940</v>
      </c>
    </row>
    <row r="90" spans="1:8" ht="25.5" x14ac:dyDescent="0.2">
      <c r="A90" s="34">
        <f t="shared" si="3"/>
        <v>89</v>
      </c>
      <c r="B90" s="35" t="s">
        <v>381</v>
      </c>
      <c r="C90" s="34"/>
      <c r="D90" s="36">
        <v>500</v>
      </c>
      <c r="E90" s="37">
        <v>11770</v>
      </c>
      <c r="F90" s="38"/>
      <c r="G90" s="39"/>
      <c r="H90" s="40"/>
    </row>
    <row r="91" spans="1:8" x14ac:dyDescent="0.2">
      <c r="A91" s="34">
        <f t="shared" si="3"/>
        <v>90</v>
      </c>
      <c r="B91" s="35" t="s">
        <v>215</v>
      </c>
      <c r="C91" s="34"/>
      <c r="D91" s="36">
        <v>100</v>
      </c>
      <c r="E91" s="37">
        <v>10426</v>
      </c>
      <c r="F91" s="38"/>
      <c r="G91" s="39"/>
      <c r="H91" s="40"/>
    </row>
    <row r="92" spans="1:8" x14ac:dyDescent="0.2">
      <c r="A92" s="34">
        <f t="shared" si="3"/>
        <v>91</v>
      </c>
      <c r="B92" s="35" t="s">
        <v>380</v>
      </c>
      <c r="C92" s="34"/>
      <c r="D92" s="36">
        <v>60</v>
      </c>
      <c r="E92" s="37">
        <v>30954</v>
      </c>
      <c r="F92" s="38"/>
      <c r="G92" s="39"/>
      <c r="H92" s="40"/>
    </row>
    <row r="93" spans="1:8" ht="51" x14ac:dyDescent="0.2">
      <c r="A93" s="34">
        <f t="shared" si="3"/>
        <v>92</v>
      </c>
      <c r="B93" s="35" t="s">
        <v>217</v>
      </c>
      <c r="C93" s="34" t="s">
        <v>379</v>
      </c>
      <c r="D93" s="36">
        <v>300</v>
      </c>
      <c r="E93" s="37">
        <v>8188</v>
      </c>
      <c r="F93" s="41">
        <v>7892</v>
      </c>
      <c r="G93" s="39">
        <v>0</v>
      </c>
      <c r="H93" s="40">
        <f>SUM(F93+G93)*D93</f>
        <v>2367600</v>
      </c>
    </row>
    <row r="94" spans="1:8" ht="89.25" x14ac:dyDescent="0.2">
      <c r="A94" s="34">
        <f t="shared" si="3"/>
        <v>93</v>
      </c>
      <c r="B94" s="35" t="s">
        <v>218</v>
      </c>
      <c r="C94" s="34" t="s">
        <v>352</v>
      </c>
      <c r="D94" s="36">
        <v>200</v>
      </c>
      <c r="E94" s="37">
        <v>7385</v>
      </c>
      <c r="F94" s="41">
        <v>7247</v>
      </c>
      <c r="G94" s="39">
        <v>0</v>
      </c>
      <c r="H94" s="40">
        <f>SUM(F94+G94)*D94</f>
        <v>1449400</v>
      </c>
    </row>
    <row r="95" spans="1:8" x14ac:dyDescent="0.2">
      <c r="A95" s="34">
        <f t="shared" si="3"/>
        <v>94</v>
      </c>
      <c r="B95" s="35" t="s">
        <v>378</v>
      </c>
      <c r="C95" s="34" t="s">
        <v>377</v>
      </c>
      <c r="D95" s="36">
        <v>50</v>
      </c>
      <c r="E95" s="37">
        <v>133215</v>
      </c>
      <c r="F95" s="41">
        <v>129999</v>
      </c>
      <c r="G95" s="39">
        <v>0</v>
      </c>
      <c r="H95" s="40">
        <f>SUM(F95+G95)*D95</f>
        <v>6499950</v>
      </c>
    </row>
    <row r="96" spans="1:8" x14ac:dyDescent="0.2">
      <c r="A96" s="34">
        <f t="shared" si="3"/>
        <v>95</v>
      </c>
      <c r="B96" s="35" t="s">
        <v>220</v>
      </c>
      <c r="C96" s="34"/>
      <c r="D96" s="36">
        <v>1200</v>
      </c>
      <c r="E96" s="37">
        <v>4100</v>
      </c>
      <c r="F96" s="38"/>
      <c r="G96" s="39"/>
      <c r="H96" s="40"/>
    </row>
    <row r="97" spans="1:8" x14ac:dyDescent="0.2">
      <c r="A97" s="34">
        <f t="shared" si="3"/>
        <v>96</v>
      </c>
      <c r="B97" s="35" t="s">
        <v>221</v>
      </c>
      <c r="C97" s="34"/>
      <c r="D97" s="36">
        <v>50</v>
      </c>
      <c r="E97" s="37">
        <v>12500</v>
      </c>
      <c r="F97" s="38"/>
      <c r="G97" s="39"/>
      <c r="H97" s="40"/>
    </row>
    <row r="98" spans="1:8" x14ac:dyDescent="0.2">
      <c r="A98" s="34">
        <f t="shared" si="3"/>
        <v>97</v>
      </c>
      <c r="B98" s="35" t="s">
        <v>376</v>
      </c>
      <c r="C98" s="34"/>
      <c r="D98" s="36">
        <v>50</v>
      </c>
      <c r="E98" s="37">
        <v>1399</v>
      </c>
      <c r="F98" s="38"/>
      <c r="G98" s="39"/>
      <c r="H98" s="40"/>
    </row>
    <row r="99" spans="1:8" x14ac:dyDescent="0.2">
      <c r="A99" s="34">
        <f t="shared" ref="A99:A130" si="4">A98+1</f>
        <v>98</v>
      </c>
      <c r="B99" s="35" t="s">
        <v>223</v>
      </c>
      <c r="C99" s="34"/>
      <c r="D99" s="36">
        <v>350</v>
      </c>
      <c r="E99" s="37">
        <v>1293</v>
      </c>
      <c r="F99" s="38"/>
      <c r="G99" s="39"/>
      <c r="H99" s="40"/>
    </row>
    <row r="100" spans="1:8" ht="25.5" x14ac:dyDescent="0.2">
      <c r="A100" s="34">
        <f t="shared" si="4"/>
        <v>99</v>
      </c>
      <c r="B100" s="35" t="s">
        <v>224</v>
      </c>
      <c r="C100" s="34" t="s">
        <v>375</v>
      </c>
      <c r="D100" s="36">
        <v>20</v>
      </c>
      <c r="E100" s="37">
        <v>24791</v>
      </c>
      <c r="F100" s="41">
        <v>16167</v>
      </c>
      <c r="G100" s="39">
        <v>0</v>
      </c>
      <c r="H100" s="40">
        <f>SUM(F100+G100)*D100</f>
        <v>323340</v>
      </c>
    </row>
    <row r="101" spans="1:8" ht="51" x14ac:dyDescent="0.2">
      <c r="A101" s="34">
        <f t="shared" si="4"/>
        <v>100</v>
      </c>
      <c r="B101" s="35" t="s">
        <v>225</v>
      </c>
      <c r="C101" s="34" t="s">
        <v>374</v>
      </c>
      <c r="D101" s="36">
        <v>1800</v>
      </c>
      <c r="E101" s="37">
        <v>1219</v>
      </c>
      <c r="F101" s="41">
        <v>1175</v>
      </c>
      <c r="G101" s="39">
        <v>0</v>
      </c>
      <c r="H101" s="40">
        <f>SUM(F101+G101)*D101</f>
        <v>2115000</v>
      </c>
    </row>
    <row r="102" spans="1:8" x14ac:dyDescent="0.2">
      <c r="A102" s="34">
        <f t="shared" si="4"/>
        <v>101</v>
      </c>
      <c r="B102" s="35" t="s">
        <v>226</v>
      </c>
      <c r="C102" s="34"/>
      <c r="D102" s="36">
        <v>10</v>
      </c>
      <c r="E102" s="37">
        <v>52337</v>
      </c>
      <c r="F102" s="38"/>
      <c r="G102" s="39"/>
      <c r="H102" s="40"/>
    </row>
    <row r="103" spans="1:8" ht="38.25" x14ac:dyDescent="0.2">
      <c r="A103" s="34">
        <f t="shared" si="4"/>
        <v>102</v>
      </c>
      <c r="B103" s="35" t="s">
        <v>227</v>
      </c>
      <c r="C103" s="34" t="s">
        <v>373</v>
      </c>
      <c r="D103" s="36">
        <v>700</v>
      </c>
      <c r="E103" s="37">
        <v>14669</v>
      </c>
      <c r="F103" s="41">
        <v>13253</v>
      </c>
      <c r="G103" s="39">
        <v>0</v>
      </c>
      <c r="H103" s="40">
        <f t="shared" ref="H103:H110" si="5">SUM(F103+G103)*D103</f>
        <v>9277100</v>
      </c>
    </row>
    <row r="104" spans="1:8" ht="38.25" x14ac:dyDescent="0.2">
      <c r="A104" s="34">
        <f t="shared" si="4"/>
        <v>103</v>
      </c>
      <c r="B104" s="35" t="s">
        <v>228</v>
      </c>
      <c r="C104" s="34" t="s">
        <v>373</v>
      </c>
      <c r="D104" s="36">
        <v>200</v>
      </c>
      <c r="E104" s="37">
        <v>20710</v>
      </c>
      <c r="F104" s="41">
        <v>18072</v>
      </c>
      <c r="G104" s="39">
        <v>0</v>
      </c>
      <c r="H104" s="40">
        <f t="shared" si="5"/>
        <v>3614400</v>
      </c>
    </row>
    <row r="105" spans="1:8" ht="25.5" x14ac:dyDescent="0.2">
      <c r="A105" s="34">
        <f t="shared" si="4"/>
        <v>104</v>
      </c>
      <c r="B105" s="35" t="s">
        <v>372</v>
      </c>
      <c r="C105" s="34" t="s">
        <v>346</v>
      </c>
      <c r="D105" s="36">
        <v>150</v>
      </c>
      <c r="E105" s="37">
        <v>18520</v>
      </c>
      <c r="F105" s="41">
        <v>17999</v>
      </c>
      <c r="G105" s="39">
        <v>0</v>
      </c>
      <c r="H105" s="40">
        <f t="shared" si="5"/>
        <v>2699850</v>
      </c>
    </row>
    <row r="106" spans="1:8" ht="63.75" x14ac:dyDescent="0.2">
      <c r="A106" s="34">
        <f t="shared" si="4"/>
        <v>105</v>
      </c>
      <c r="B106" s="35" t="s">
        <v>230</v>
      </c>
      <c r="C106" s="34" t="s">
        <v>345</v>
      </c>
      <c r="D106" s="36">
        <v>20</v>
      </c>
      <c r="E106" s="37">
        <v>6364</v>
      </c>
      <c r="F106" s="41">
        <v>6265</v>
      </c>
      <c r="G106" s="39">
        <v>0</v>
      </c>
      <c r="H106" s="40">
        <f t="shared" si="5"/>
        <v>125300</v>
      </c>
    </row>
    <row r="107" spans="1:8" ht="63.75" x14ac:dyDescent="0.2">
      <c r="A107" s="34">
        <f t="shared" si="4"/>
        <v>106</v>
      </c>
      <c r="B107" s="35" t="s">
        <v>371</v>
      </c>
      <c r="C107" s="34" t="s">
        <v>345</v>
      </c>
      <c r="D107" s="36">
        <v>1500</v>
      </c>
      <c r="E107" s="37">
        <v>1250</v>
      </c>
      <c r="F107" s="41">
        <v>1084</v>
      </c>
      <c r="G107" s="39">
        <v>0</v>
      </c>
      <c r="H107" s="40">
        <f t="shared" si="5"/>
        <v>1626000</v>
      </c>
    </row>
    <row r="108" spans="1:8" ht="25.5" x14ac:dyDescent="0.2">
      <c r="A108" s="34">
        <f t="shared" si="4"/>
        <v>107</v>
      </c>
      <c r="B108" s="42" t="s">
        <v>370</v>
      </c>
      <c r="C108" s="34" t="s">
        <v>369</v>
      </c>
      <c r="D108" s="36">
        <v>10</v>
      </c>
      <c r="E108" s="37">
        <v>20750</v>
      </c>
      <c r="F108" s="41">
        <v>20750</v>
      </c>
      <c r="G108" s="39">
        <v>0</v>
      </c>
      <c r="H108" s="40">
        <f t="shared" si="5"/>
        <v>207500</v>
      </c>
    </row>
    <row r="109" spans="1:8" ht="25.5" x14ac:dyDescent="0.2">
      <c r="A109" s="34">
        <f t="shared" si="4"/>
        <v>108</v>
      </c>
      <c r="B109" s="42" t="s">
        <v>233</v>
      </c>
      <c r="C109" s="34" t="s">
        <v>368</v>
      </c>
      <c r="D109" s="36">
        <v>20</v>
      </c>
      <c r="E109" s="37">
        <v>6250</v>
      </c>
      <c r="F109" s="41">
        <v>6240</v>
      </c>
      <c r="G109" s="39">
        <v>0</v>
      </c>
      <c r="H109" s="40">
        <f t="shared" si="5"/>
        <v>124800</v>
      </c>
    </row>
    <row r="110" spans="1:8" x14ac:dyDescent="0.2">
      <c r="A110" s="34">
        <f t="shared" si="4"/>
        <v>109</v>
      </c>
      <c r="B110" s="35" t="s">
        <v>234</v>
      </c>
      <c r="C110" s="34" t="s">
        <v>367</v>
      </c>
      <c r="D110" s="36">
        <v>20</v>
      </c>
      <c r="E110" s="37">
        <v>17400</v>
      </c>
      <c r="F110" s="41">
        <v>15663</v>
      </c>
      <c r="G110" s="39">
        <v>0</v>
      </c>
      <c r="H110" s="40">
        <f t="shared" si="5"/>
        <v>313260</v>
      </c>
    </row>
    <row r="111" spans="1:8" x14ac:dyDescent="0.2">
      <c r="A111" s="34">
        <f t="shared" si="4"/>
        <v>110</v>
      </c>
      <c r="B111" s="35" t="s">
        <v>235</v>
      </c>
      <c r="C111" s="34"/>
      <c r="D111" s="36">
        <v>30</v>
      </c>
      <c r="E111" s="37">
        <v>677</v>
      </c>
      <c r="F111" s="38"/>
      <c r="G111" s="39"/>
      <c r="H111" s="40"/>
    </row>
    <row r="112" spans="1:8" ht="38.25" x14ac:dyDescent="0.2">
      <c r="A112" s="34">
        <f t="shared" si="4"/>
        <v>111</v>
      </c>
      <c r="B112" s="35" t="s">
        <v>236</v>
      </c>
      <c r="C112" s="34" t="s">
        <v>349</v>
      </c>
      <c r="D112" s="36">
        <v>200</v>
      </c>
      <c r="E112" s="37">
        <v>11453</v>
      </c>
      <c r="F112" s="41">
        <v>8831</v>
      </c>
      <c r="G112" s="39">
        <v>0</v>
      </c>
      <c r="H112" s="40">
        <f>SUM(F112+G112)*D112</f>
        <v>1766200</v>
      </c>
    </row>
    <row r="113" spans="1:8" x14ac:dyDescent="0.2">
      <c r="A113" s="34">
        <f t="shared" si="4"/>
        <v>112</v>
      </c>
      <c r="B113" s="35" t="s">
        <v>237</v>
      </c>
      <c r="C113" s="34" t="s">
        <v>366</v>
      </c>
      <c r="D113" s="36">
        <v>400</v>
      </c>
      <c r="E113" s="37">
        <v>900</v>
      </c>
      <c r="F113" s="38">
        <v>900</v>
      </c>
      <c r="G113" s="39">
        <v>0</v>
      </c>
      <c r="H113" s="40">
        <f>SUM(F113+G113)*D113</f>
        <v>360000</v>
      </c>
    </row>
    <row r="114" spans="1:8" x14ac:dyDescent="0.2">
      <c r="A114" s="34">
        <f t="shared" si="4"/>
        <v>113</v>
      </c>
      <c r="B114" s="35" t="s">
        <v>238</v>
      </c>
      <c r="C114" s="34"/>
      <c r="D114" s="36">
        <v>30</v>
      </c>
      <c r="E114" s="37">
        <v>17930</v>
      </c>
      <c r="F114" s="38"/>
      <c r="G114" s="39"/>
      <c r="H114" s="40"/>
    </row>
    <row r="115" spans="1:8" x14ac:dyDescent="0.2">
      <c r="A115" s="34">
        <f t="shared" si="4"/>
        <v>114</v>
      </c>
      <c r="B115" s="35" t="s">
        <v>365</v>
      </c>
      <c r="C115" s="34" t="s">
        <v>364</v>
      </c>
      <c r="D115" s="36">
        <v>1500</v>
      </c>
      <c r="E115" s="37">
        <v>15625</v>
      </c>
      <c r="F115" s="41">
        <v>13253</v>
      </c>
      <c r="G115" s="39">
        <v>0</v>
      </c>
      <c r="H115" s="40">
        <f>SUM(F115+G115)*D115</f>
        <v>19879500</v>
      </c>
    </row>
    <row r="116" spans="1:8" ht="25.5" x14ac:dyDescent="0.2">
      <c r="A116" s="34">
        <f t="shared" si="4"/>
        <v>115</v>
      </c>
      <c r="B116" s="35" t="s">
        <v>240</v>
      </c>
      <c r="C116" s="34" t="s">
        <v>363</v>
      </c>
      <c r="D116" s="36">
        <v>30</v>
      </c>
      <c r="E116" s="37">
        <v>4396</v>
      </c>
      <c r="F116" s="41">
        <v>4387</v>
      </c>
      <c r="G116" s="39">
        <v>0</v>
      </c>
      <c r="H116" s="40">
        <f>SUM(F116+G116)*D116</f>
        <v>131610</v>
      </c>
    </row>
    <row r="117" spans="1:8" x14ac:dyDescent="0.2">
      <c r="A117" s="34">
        <f t="shared" si="4"/>
        <v>116</v>
      </c>
      <c r="B117" s="35" t="s">
        <v>241</v>
      </c>
      <c r="C117" s="34"/>
      <c r="D117" s="36">
        <v>30</v>
      </c>
      <c r="E117" s="37">
        <v>7200</v>
      </c>
      <c r="F117" s="38"/>
      <c r="G117" s="39"/>
      <c r="H117" s="40"/>
    </row>
    <row r="118" spans="1:8" x14ac:dyDescent="0.2">
      <c r="A118" s="34">
        <f t="shared" si="4"/>
        <v>117</v>
      </c>
      <c r="B118" s="35" t="s">
        <v>242</v>
      </c>
      <c r="C118" s="34" t="s">
        <v>362</v>
      </c>
      <c r="D118" s="36">
        <v>500</v>
      </c>
      <c r="E118" s="37">
        <v>692</v>
      </c>
      <c r="F118" s="38">
        <v>578</v>
      </c>
      <c r="G118" s="39">
        <v>0</v>
      </c>
      <c r="H118" s="40">
        <f>SUM(F118+G118)*D118</f>
        <v>289000</v>
      </c>
    </row>
    <row r="119" spans="1:8" ht="25.5" x14ac:dyDescent="0.2">
      <c r="A119" s="34">
        <f t="shared" si="4"/>
        <v>118</v>
      </c>
      <c r="B119" s="35" t="s">
        <v>361</v>
      </c>
      <c r="C119" s="34" t="s">
        <v>360</v>
      </c>
      <c r="D119" s="36">
        <v>200</v>
      </c>
      <c r="E119" s="37">
        <v>2210</v>
      </c>
      <c r="F119" s="41">
        <v>1687</v>
      </c>
      <c r="G119" s="39">
        <v>0</v>
      </c>
      <c r="H119" s="40">
        <f>SUM(F119+G119)*D119</f>
        <v>337400</v>
      </c>
    </row>
    <row r="120" spans="1:8" ht="89.25" x14ac:dyDescent="0.2">
      <c r="A120" s="34">
        <f t="shared" si="4"/>
        <v>119</v>
      </c>
      <c r="B120" s="35" t="s">
        <v>359</v>
      </c>
      <c r="C120" s="34" t="s">
        <v>352</v>
      </c>
      <c r="D120" s="36">
        <v>40</v>
      </c>
      <c r="E120" s="37">
        <v>8071</v>
      </c>
      <c r="F120" s="41">
        <v>6627</v>
      </c>
      <c r="G120" s="39">
        <v>0</v>
      </c>
      <c r="H120" s="40">
        <f>SUM(F120+G120)*D120</f>
        <v>265080</v>
      </c>
    </row>
    <row r="121" spans="1:8" x14ac:dyDescent="0.2">
      <c r="A121" s="34">
        <f t="shared" si="4"/>
        <v>120</v>
      </c>
      <c r="B121" s="35" t="s">
        <v>358</v>
      </c>
      <c r="C121" s="34"/>
      <c r="D121" s="36">
        <v>4500</v>
      </c>
      <c r="E121" s="37">
        <v>1900</v>
      </c>
      <c r="F121" s="38"/>
      <c r="G121" s="39"/>
      <c r="H121" s="40"/>
    </row>
    <row r="122" spans="1:8" ht="38.25" x14ac:dyDescent="0.2">
      <c r="A122" s="34">
        <f t="shared" si="4"/>
        <v>121</v>
      </c>
      <c r="B122" s="35" t="s">
        <v>246</v>
      </c>
      <c r="C122" s="34" t="s">
        <v>357</v>
      </c>
      <c r="D122" s="36">
        <v>200</v>
      </c>
      <c r="E122" s="37">
        <v>17783</v>
      </c>
      <c r="F122" s="41">
        <v>2024</v>
      </c>
      <c r="G122" s="39">
        <v>0</v>
      </c>
      <c r="H122" s="40">
        <f>SUM(F122+G122)*D122</f>
        <v>404800</v>
      </c>
    </row>
    <row r="123" spans="1:8" ht="38.25" x14ac:dyDescent="0.2">
      <c r="A123" s="34">
        <f t="shared" si="4"/>
        <v>122</v>
      </c>
      <c r="B123" s="35" t="s">
        <v>247</v>
      </c>
      <c r="C123" s="34" t="s">
        <v>356</v>
      </c>
      <c r="D123" s="36">
        <v>5</v>
      </c>
      <c r="E123" s="37">
        <v>3001650</v>
      </c>
      <c r="F123" s="41">
        <v>2941616</v>
      </c>
      <c r="G123" s="39">
        <v>0</v>
      </c>
      <c r="H123" s="40">
        <f>SUM(F123+G123)*D123</f>
        <v>14708080</v>
      </c>
    </row>
    <row r="124" spans="1:8" ht="25.5" x14ac:dyDescent="0.2">
      <c r="A124" s="34">
        <f t="shared" si="4"/>
        <v>123</v>
      </c>
      <c r="B124" s="35" t="s">
        <v>355</v>
      </c>
      <c r="C124" s="34" t="s">
        <v>346</v>
      </c>
      <c r="D124" s="36">
        <v>30</v>
      </c>
      <c r="E124" s="37">
        <v>87666</v>
      </c>
      <c r="F124" s="41">
        <v>58500</v>
      </c>
      <c r="G124" s="39">
        <v>0</v>
      </c>
      <c r="H124" s="40">
        <f>SUM(F124+G124)*D124</f>
        <v>1755000</v>
      </c>
    </row>
    <row r="125" spans="1:8" x14ac:dyDescent="0.2">
      <c r="A125" s="34">
        <f t="shared" si="4"/>
        <v>124</v>
      </c>
      <c r="B125" s="35" t="s">
        <v>354</v>
      </c>
      <c r="C125" s="34"/>
      <c r="D125" s="36">
        <v>550</v>
      </c>
      <c r="E125" s="37">
        <v>47</v>
      </c>
      <c r="F125" s="38"/>
      <c r="G125" s="39"/>
      <c r="H125" s="40"/>
    </row>
    <row r="126" spans="1:8" ht="89.25" x14ac:dyDescent="0.2">
      <c r="A126" s="34">
        <f t="shared" si="4"/>
        <v>125</v>
      </c>
      <c r="B126" s="35" t="s">
        <v>353</v>
      </c>
      <c r="C126" s="34" t="s">
        <v>352</v>
      </c>
      <c r="D126" s="36">
        <v>350</v>
      </c>
      <c r="E126" s="37">
        <v>11250</v>
      </c>
      <c r="F126" s="41">
        <v>10845</v>
      </c>
      <c r="G126" s="39">
        <v>0</v>
      </c>
      <c r="H126" s="40">
        <f>SUM(F126+G126)*D126</f>
        <v>3795750</v>
      </c>
    </row>
    <row r="127" spans="1:8" x14ac:dyDescent="0.2">
      <c r="A127" s="34">
        <f t="shared" si="4"/>
        <v>126</v>
      </c>
      <c r="B127" s="35" t="s">
        <v>251</v>
      </c>
      <c r="C127" s="34" t="s">
        <v>351</v>
      </c>
      <c r="D127" s="36">
        <v>20</v>
      </c>
      <c r="E127" s="37">
        <v>292342</v>
      </c>
      <c r="F127" s="41">
        <v>265000</v>
      </c>
      <c r="G127" s="39">
        <v>0</v>
      </c>
      <c r="H127" s="40">
        <f>SUM(F127+G127)*D127</f>
        <v>5300000</v>
      </c>
    </row>
    <row r="128" spans="1:8" x14ac:dyDescent="0.2">
      <c r="A128" s="34">
        <f t="shared" si="4"/>
        <v>127</v>
      </c>
      <c r="B128" s="35" t="s">
        <v>252</v>
      </c>
      <c r="C128" s="34"/>
      <c r="D128" s="36">
        <v>10000</v>
      </c>
      <c r="E128" s="37">
        <v>2600</v>
      </c>
      <c r="F128" s="38"/>
      <c r="G128" s="39"/>
      <c r="H128" s="40"/>
    </row>
    <row r="129" spans="1:8" ht="38.25" x14ac:dyDescent="0.2">
      <c r="A129" s="34">
        <f t="shared" si="4"/>
        <v>128</v>
      </c>
      <c r="B129" s="35" t="s">
        <v>350</v>
      </c>
      <c r="C129" s="34" t="s">
        <v>349</v>
      </c>
      <c r="D129" s="36">
        <v>800</v>
      </c>
      <c r="E129" s="37">
        <v>266</v>
      </c>
      <c r="F129" s="38">
        <v>259</v>
      </c>
      <c r="G129" s="39">
        <v>0</v>
      </c>
      <c r="H129" s="40">
        <f>SUM(F129+G129)*D129</f>
        <v>207200</v>
      </c>
    </row>
    <row r="130" spans="1:8" ht="25.5" x14ac:dyDescent="0.2">
      <c r="A130" s="34">
        <f t="shared" si="4"/>
        <v>129</v>
      </c>
      <c r="B130" s="35" t="s">
        <v>254</v>
      </c>
      <c r="C130" s="34" t="s">
        <v>348</v>
      </c>
      <c r="D130" s="36">
        <v>500</v>
      </c>
      <c r="E130" s="37">
        <v>1300</v>
      </c>
      <c r="F130" s="41">
        <v>1249</v>
      </c>
      <c r="G130" s="39">
        <v>0</v>
      </c>
      <c r="H130" s="40">
        <f>SUM(F130+G130)*D130</f>
        <v>624500</v>
      </c>
    </row>
    <row r="131" spans="1:8" x14ac:dyDescent="0.2">
      <c r="A131" s="34">
        <f t="shared" ref="A131:A139" si="6">A130+1</f>
        <v>130</v>
      </c>
      <c r="B131" s="35" t="s">
        <v>255</v>
      </c>
      <c r="C131" s="34" t="s">
        <v>347</v>
      </c>
      <c r="D131" s="36">
        <v>5</v>
      </c>
      <c r="E131" s="37">
        <v>1635000</v>
      </c>
      <c r="F131" s="41">
        <v>1291549</v>
      </c>
      <c r="G131" s="39">
        <v>0</v>
      </c>
      <c r="H131" s="40">
        <f>SUM(F131+G131)*D131</f>
        <v>6457745</v>
      </c>
    </row>
    <row r="132" spans="1:8" ht="25.5" x14ac:dyDescent="0.2">
      <c r="A132" s="34">
        <f t="shared" si="6"/>
        <v>131</v>
      </c>
      <c r="B132" s="35" t="s">
        <v>256</v>
      </c>
      <c r="C132" s="34" t="s">
        <v>346</v>
      </c>
      <c r="D132" s="36">
        <v>60</v>
      </c>
      <c r="E132" s="37">
        <v>98000</v>
      </c>
      <c r="F132" s="41">
        <v>54217</v>
      </c>
      <c r="G132" s="39">
        <v>0</v>
      </c>
      <c r="H132" s="40">
        <f>SUM(F132+G132)*D132</f>
        <v>3253020</v>
      </c>
    </row>
    <row r="133" spans="1:8" x14ac:dyDescent="0.2">
      <c r="A133" s="34">
        <f t="shared" si="6"/>
        <v>132</v>
      </c>
      <c r="B133" s="35" t="s">
        <v>257</v>
      </c>
      <c r="C133" s="34"/>
      <c r="D133" s="36">
        <v>60</v>
      </c>
      <c r="E133" s="37">
        <v>300</v>
      </c>
      <c r="F133" s="38"/>
      <c r="G133" s="39"/>
      <c r="H133" s="40"/>
    </row>
    <row r="134" spans="1:8" x14ac:dyDescent="0.2">
      <c r="A134" s="34">
        <f t="shared" si="6"/>
        <v>133</v>
      </c>
      <c r="B134" s="35" t="s">
        <v>258</v>
      </c>
      <c r="C134" s="34"/>
      <c r="D134" s="36">
        <v>150</v>
      </c>
      <c r="E134" s="37">
        <v>578</v>
      </c>
      <c r="F134" s="38"/>
      <c r="G134" s="39"/>
      <c r="H134" s="40"/>
    </row>
    <row r="135" spans="1:8" x14ac:dyDescent="0.2">
      <c r="A135" s="34">
        <f t="shared" si="6"/>
        <v>134</v>
      </c>
      <c r="B135" s="35" t="s">
        <v>259</v>
      </c>
      <c r="C135" s="34"/>
      <c r="D135" s="36">
        <v>20</v>
      </c>
      <c r="E135" s="37">
        <v>1826</v>
      </c>
      <c r="F135" s="38"/>
      <c r="G135" s="39"/>
      <c r="H135" s="40"/>
    </row>
    <row r="136" spans="1:8" ht="63.75" x14ac:dyDescent="0.2">
      <c r="A136" s="34">
        <f t="shared" si="6"/>
        <v>135</v>
      </c>
      <c r="B136" s="35" t="s">
        <v>260</v>
      </c>
      <c r="C136" s="34" t="s">
        <v>345</v>
      </c>
      <c r="D136" s="36">
        <v>500</v>
      </c>
      <c r="E136" s="37">
        <v>547</v>
      </c>
      <c r="F136" s="38">
        <v>361</v>
      </c>
      <c r="G136" s="39">
        <v>0</v>
      </c>
      <c r="H136" s="40">
        <f>SUM(F136+G136)*D136</f>
        <v>180500</v>
      </c>
    </row>
    <row r="137" spans="1:8" x14ac:dyDescent="0.2">
      <c r="A137" s="34">
        <f t="shared" si="6"/>
        <v>136</v>
      </c>
      <c r="B137" s="35" t="s">
        <v>344</v>
      </c>
      <c r="C137" s="34"/>
      <c r="D137" s="36">
        <v>40</v>
      </c>
      <c r="E137" s="37">
        <v>86</v>
      </c>
      <c r="F137" s="38"/>
      <c r="G137" s="39"/>
      <c r="H137" s="40"/>
    </row>
    <row r="138" spans="1:8" x14ac:dyDescent="0.2">
      <c r="A138" s="34">
        <f t="shared" si="6"/>
        <v>137</v>
      </c>
      <c r="B138" s="35" t="s">
        <v>262</v>
      </c>
      <c r="C138" s="34"/>
      <c r="D138" s="36">
        <v>50</v>
      </c>
      <c r="E138" s="37">
        <v>25612</v>
      </c>
      <c r="F138" s="38"/>
      <c r="G138" s="39"/>
      <c r="H138" s="40"/>
    </row>
    <row r="139" spans="1:8" x14ac:dyDescent="0.2">
      <c r="A139" s="43">
        <f t="shared" si="6"/>
        <v>138</v>
      </c>
      <c r="B139" s="44" t="s">
        <v>263</v>
      </c>
      <c r="C139" s="43"/>
      <c r="D139" s="45">
        <v>30</v>
      </c>
      <c r="E139" s="46">
        <v>71</v>
      </c>
      <c r="F139" s="38"/>
      <c r="G139" s="47"/>
      <c r="H139" s="48"/>
    </row>
    <row r="140" spans="1:8" ht="51" x14ac:dyDescent="0.2">
      <c r="A140" s="34">
        <v>139</v>
      </c>
      <c r="B140" s="35" t="s">
        <v>264</v>
      </c>
      <c r="C140" s="34" t="s">
        <v>343</v>
      </c>
      <c r="D140" s="36">
        <v>4</v>
      </c>
      <c r="E140" s="49">
        <v>15000</v>
      </c>
      <c r="F140" s="41">
        <v>10000</v>
      </c>
      <c r="G140" s="39">
        <v>0</v>
      </c>
      <c r="H140" s="40">
        <f>SUM(F140+G140)*D140</f>
        <v>40000</v>
      </c>
    </row>
    <row r="141" spans="1:8" x14ac:dyDescent="0.2">
      <c r="A141" s="50"/>
      <c r="D141" s="53"/>
      <c r="E141" s="54"/>
      <c r="F141" s="90" t="s">
        <v>125</v>
      </c>
      <c r="G141" s="91"/>
      <c r="H141" s="55">
        <f>SUM(H2:H140)</f>
        <v>224866550</v>
      </c>
    </row>
    <row r="142" spans="1:8" x14ac:dyDescent="0.2">
      <c r="A142" s="50"/>
      <c r="D142" s="53"/>
    </row>
    <row r="143" spans="1:8" x14ac:dyDescent="0.2">
      <c r="A143" s="50"/>
      <c r="D143" s="53"/>
    </row>
    <row r="144" spans="1:8" x14ac:dyDescent="0.2">
      <c r="A144" s="50"/>
      <c r="D144" s="53"/>
    </row>
    <row r="145" spans="1:4" x14ac:dyDescent="0.2">
      <c r="A145" s="50"/>
      <c r="D145" s="53"/>
    </row>
    <row r="146" spans="1:4" x14ac:dyDescent="0.2">
      <c r="A146" s="50"/>
      <c r="D146" s="53"/>
    </row>
    <row r="147" spans="1:4" x14ac:dyDescent="0.2">
      <c r="A147" s="50"/>
      <c r="D147" s="53"/>
    </row>
    <row r="148" spans="1:4" x14ac:dyDescent="0.2">
      <c r="A148" s="50"/>
      <c r="D148" s="53"/>
    </row>
    <row r="149" spans="1:4" x14ac:dyDescent="0.2">
      <c r="A149" s="50"/>
      <c r="D149" s="53"/>
    </row>
    <row r="150" spans="1:4" x14ac:dyDescent="0.2">
      <c r="A150" s="50"/>
      <c r="D150" s="53"/>
    </row>
    <row r="151" spans="1:4" x14ac:dyDescent="0.2">
      <c r="A151" s="50"/>
      <c r="D151" s="53"/>
    </row>
    <row r="152" spans="1:4" x14ac:dyDescent="0.2">
      <c r="A152" s="50"/>
      <c r="D152" s="53"/>
    </row>
    <row r="153" spans="1:4" x14ac:dyDescent="0.2">
      <c r="A153" s="50"/>
      <c r="D153" s="53"/>
    </row>
    <row r="154" spans="1:4" x14ac:dyDescent="0.2">
      <c r="A154" s="50"/>
      <c r="D154" s="53"/>
    </row>
    <row r="155" spans="1:4" x14ac:dyDescent="0.2">
      <c r="A155" s="50"/>
      <c r="D155" s="53"/>
    </row>
    <row r="156" spans="1:4" x14ac:dyDescent="0.2">
      <c r="A156" s="50"/>
      <c r="D156" s="53"/>
    </row>
    <row r="157" spans="1:4" x14ac:dyDescent="0.2">
      <c r="A157" s="50"/>
      <c r="D157" s="53"/>
    </row>
    <row r="158" spans="1:4" x14ac:dyDescent="0.2">
      <c r="A158" s="50"/>
      <c r="D158" s="53"/>
    </row>
    <row r="159" spans="1:4" x14ac:dyDescent="0.2">
      <c r="A159" s="50"/>
      <c r="D159" s="53"/>
    </row>
    <row r="160" spans="1:4" x14ac:dyDescent="0.2">
      <c r="A160" s="50"/>
      <c r="D160" s="53"/>
    </row>
    <row r="161" spans="1:4" x14ac:dyDescent="0.2">
      <c r="A161" s="50"/>
      <c r="D161" s="53"/>
    </row>
    <row r="162" spans="1:4" x14ac:dyDescent="0.2">
      <c r="A162" s="50"/>
      <c r="D162" s="53"/>
    </row>
    <row r="163" spans="1:4" x14ac:dyDescent="0.2">
      <c r="A163" s="50"/>
      <c r="D163" s="53"/>
    </row>
    <row r="164" spans="1:4" x14ac:dyDescent="0.2">
      <c r="A164" s="50"/>
      <c r="D164" s="53"/>
    </row>
    <row r="165" spans="1:4" x14ac:dyDescent="0.2">
      <c r="A165" s="50"/>
      <c r="D165" s="53"/>
    </row>
    <row r="166" spans="1:4" x14ac:dyDescent="0.2">
      <c r="A166" s="50"/>
      <c r="D166" s="53"/>
    </row>
    <row r="167" spans="1:4" x14ac:dyDescent="0.2">
      <c r="A167" s="50"/>
      <c r="D167" s="53"/>
    </row>
    <row r="168" spans="1:4" x14ac:dyDescent="0.2">
      <c r="A168" s="50"/>
      <c r="D168" s="53"/>
    </row>
    <row r="169" spans="1:4" x14ac:dyDescent="0.2">
      <c r="A169" s="50"/>
      <c r="D169" s="53"/>
    </row>
    <row r="170" spans="1:4" x14ac:dyDescent="0.2">
      <c r="A170" s="50"/>
      <c r="D170" s="53"/>
    </row>
    <row r="171" spans="1:4" x14ac:dyDescent="0.2">
      <c r="A171" s="50"/>
      <c r="D171" s="53"/>
    </row>
    <row r="172" spans="1:4" x14ac:dyDescent="0.2">
      <c r="A172" s="50"/>
      <c r="D172" s="53"/>
    </row>
    <row r="173" spans="1:4" x14ac:dyDescent="0.2">
      <c r="A173" s="50"/>
      <c r="D173" s="53"/>
    </row>
    <row r="174" spans="1:4" x14ac:dyDescent="0.2">
      <c r="A174" s="50"/>
      <c r="D174" s="53"/>
    </row>
    <row r="175" spans="1:4" x14ac:dyDescent="0.2">
      <c r="A175" s="50"/>
      <c r="D175" s="53"/>
    </row>
    <row r="176" spans="1:4" x14ac:dyDescent="0.2">
      <c r="A176" s="50"/>
      <c r="D176" s="53"/>
    </row>
    <row r="177" spans="1:4" x14ac:dyDescent="0.2">
      <c r="A177" s="50"/>
      <c r="D177" s="53"/>
    </row>
    <row r="178" spans="1:4" x14ac:dyDescent="0.2">
      <c r="A178" s="50"/>
      <c r="D178" s="53"/>
    </row>
    <row r="179" spans="1:4" x14ac:dyDescent="0.2">
      <c r="A179" s="50"/>
      <c r="D179" s="53"/>
    </row>
    <row r="180" spans="1:4" x14ac:dyDescent="0.2">
      <c r="A180" s="50"/>
      <c r="D180" s="53"/>
    </row>
    <row r="181" spans="1:4" x14ac:dyDescent="0.2">
      <c r="A181" s="50"/>
      <c r="D181" s="53"/>
    </row>
    <row r="182" spans="1:4" x14ac:dyDescent="0.2">
      <c r="A182" s="50"/>
      <c r="D182" s="53"/>
    </row>
    <row r="183" spans="1:4" x14ac:dyDescent="0.2">
      <c r="A183" s="50"/>
      <c r="D183" s="53"/>
    </row>
    <row r="184" spans="1:4" x14ac:dyDescent="0.2">
      <c r="A184" s="50"/>
      <c r="D184" s="53"/>
    </row>
    <row r="185" spans="1:4" x14ac:dyDescent="0.2">
      <c r="A185" s="50"/>
      <c r="D185" s="53"/>
    </row>
    <row r="186" spans="1:4" x14ac:dyDescent="0.2">
      <c r="A186" s="50"/>
      <c r="D186" s="53"/>
    </row>
    <row r="187" spans="1:4" x14ac:dyDescent="0.2">
      <c r="A187" s="50"/>
      <c r="D187" s="53"/>
    </row>
    <row r="188" spans="1:4" x14ac:dyDescent="0.2">
      <c r="A188" s="50"/>
      <c r="D188" s="53"/>
    </row>
    <row r="189" spans="1:4" x14ac:dyDescent="0.2">
      <c r="A189" s="50"/>
      <c r="D189" s="53"/>
    </row>
    <row r="190" spans="1:4" x14ac:dyDescent="0.2">
      <c r="A190" s="50"/>
      <c r="D190" s="53"/>
    </row>
    <row r="191" spans="1:4" x14ac:dyDescent="0.2">
      <c r="A191" s="50"/>
      <c r="D191" s="53"/>
    </row>
    <row r="192" spans="1:4" x14ac:dyDescent="0.2">
      <c r="A192" s="50"/>
      <c r="D192" s="53"/>
    </row>
    <row r="193" spans="1:4" x14ac:dyDescent="0.2">
      <c r="A193" s="50"/>
      <c r="D193" s="53"/>
    </row>
    <row r="194" spans="1:4" x14ac:dyDescent="0.2">
      <c r="A194" s="50"/>
      <c r="D194" s="53"/>
    </row>
    <row r="195" spans="1:4" x14ac:dyDescent="0.2">
      <c r="A195" s="50"/>
      <c r="D195" s="53"/>
    </row>
    <row r="196" spans="1:4" x14ac:dyDescent="0.2">
      <c r="A196" s="50"/>
      <c r="D196" s="53"/>
    </row>
    <row r="197" spans="1:4" x14ac:dyDescent="0.2">
      <c r="A197" s="50"/>
      <c r="D197" s="53"/>
    </row>
    <row r="198" spans="1:4" x14ac:dyDescent="0.2">
      <c r="A198" s="50"/>
      <c r="D198" s="53"/>
    </row>
    <row r="199" spans="1:4" x14ac:dyDescent="0.2">
      <c r="A199" s="50"/>
      <c r="D199" s="53"/>
    </row>
    <row r="200" spans="1:4" x14ac:dyDescent="0.2">
      <c r="A200" s="50"/>
      <c r="D200" s="53"/>
    </row>
    <row r="201" spans="1:4" x14ac:dyDescent="0.2">
      <c r="A201" s="50"/>
      <c r="D201" s="53"/>
    </row>
    <row r="202" spans="1:4" x14ac:dyDescent="0.2">
      <c r="A202" s="50"/>
      <c r="D202" s="53"/>
    </row>
    <row r="203" spans="1:4" x14ac:dyDescent="0.2">
      <c r="A203" s="50"/>
      <c r="D203" s="53"/>
    </row>
    <row r="204" spans="1:4" x14ac:dyDescent="0.2">
      <c r="A204" s="50"/>
      <c r="D204" s="53"/>
    </row>
    <row r="205" spans="1:4" x14ac:dyDescent="0.2">
      <c r="A205" s="50"/>
      <c r="D205" s="53"/>
    </row>
    <row r="206" spans="1:4" x14ac:dyDescent="0.2">
      <c r="A206" s="50"/>
      <c r="D206" s="53"/>
    </row>
    <row r="207" spans="1:4" x14ac:dyDescent="0.2">
      <c r="A207" s="50"/>
      <c r="D207" s="53"/>
    </row>
    <row r="208" spans="1:4" x14ac:dyDescent="0.2">
      <c r="A208" s="50"/>
      <c r="D208" s="53"/>
    </row>
    <row r="209" spans="1:4" x14ac:dyDescent="0.2">
      <c r="A209" s="50"/>
      <c r="D209" s="53"/>
    </row>
    <row r="210" spans="1:4" x14ac:dyDescent="0.2">
      <c r="A210" s="50"/>
      <c r="D210" s="53"/>
    </row>
    <row r="211" spans="1:4" x14ac:dyDescent="0.2">
      <c r="A211" s="50"/>
      <c r="D211" s="53"/>
    </row>
    <row r="212" spans="1:4" x14ac:dyDescent="0.2">
      <c r="A212" s="50"/>
      <c r="D212" s="53"/>
    </row>
    <row r="213" spans="1:4" x14ac:dyDescent="0.2">
      <c r="A213" s="50"/>
      <c r="D213" s="53"/>
    </row>
    <row r="214" spans="1:4" x14ac:dyDescent="0.2">
      <c r="A214" s="50"/>
      <c r="D214" s="53"/>
    </row>
    <row r="215" spans="1:4" x14ac:dyDescent="0.2">
      <c r="A215" s="50"/>
      <c r="D215" s="53"/>
    </row>
    <row r="216" spans="1:4" x14ac:dyDescent="0.2">
      <c r="A216" s="50"/>
      <c r="D216" s="53"/>
    </row>
    <row r="217" spans="1:4" x14ac:dyDescent="0.2">
      <c r="A217" s="50"/>
      <c r="D217" s="53"/>
    </row>
    <row r="218" spans="1:4" x14ac:dyDescent="0.2">
      <c r="A218" s="50"/>
      <c r="D218" s="53"/>
    </row>
    <row r="219" spans="1:4" x14ac:dyDescent="0.2">
      <c r="A219" s="50"/>
      <c r="D219" s="53"/>
    </row>
    <row r="220" spans="1:4" x14ac:dyDescent="0.2">
      <c r="A220" s="50"/>
      <c r="D220" s="53"/>
    </row>
    <row r="221" spans="1:4" x14ac:dyDescent="0.2">
      <c r="A221" s="50"/>
      <c r="D221" s="53"/>
    </row>
    <row r="222" spans="1:4" x14ac:dyDescent="0.2">
      <c r="A222" s="50"/>
      <c r="D222" s="53"/>
    </row>
    <row r="223" spans="1:4" x14ac:dyDescent="0.2">
      <c r="A223" s="50"/>
      <c r="D223" s="53"/>
    </row>
    <row r="224" spans="1:4" x14ac:dyDescent="0.2">
      <c r="A224" s="50"/>
      <c r="D224" s="53"/>
    </row>
    <row r="225" spans="1:4" x14ac:dyDescent="0.2">
      <c r="A225" s="50"/>
      <c r="D225" s="53"/>
    </row>
    <row r="226" spans="1:4" x14ac:dyDescent="0.2">
      <c r="A226" s="50"/>
      <c r="D226" s="53"/>
    </row>
    <row r="227" spans="1:4" x14ac:dyDescent="0.2">
      <c r="A227" s="50"/>
      <c r="D227" s="53"/>
    </row>
    <row r="228" spans="1:4" x14ac:dyDescent="0.2">
      <c r="A228" s="50"/>
      <c r="D228" s="53"/>
    </row>
    <row r="229" spans="1:4" x14ac:dyDescent="0.2">
      <c r="A229" s="50"/>
      <c r="D229" s="53"/>
    </row>
    <row r="230" spans="1:4" x14ac:dyDescent="0.2">
      <c r="A230" s="50"/>
      <c r="D230" s="53"/>
    </row>
    <row r="231" spans="1:4" x14ac:dyDescent="0.2">
      <c r="A231" s="50"/>
      <c r="D231" s="53"/>
    </row>
    <row r="232" spans="1:4" x14ac:dyDescent="0.2">
      <c r="A232" s="50"/>
      <c r="D232" s="53"/>
    </row>
    <row r="233" spans="1:4" x14ac:dyDescent="0.2">
      <c r="A233" s="50"/>
      <c r="D233" s="53"/>
    </row>
    <row r="234" spans="1:4" x14ac:dyDescent="0.2">
      <c r="A234" s="50"/>
      <c r="D234" s="53"/>
    </row>
    <row r="235" spans="1:4" x14ac:dyDescent="0.2">
      <c r="A235" s="50"/>
      <c r="D235" s="53"/>
    </row>
    <row r="236" spans="1:4" x14ac:dyDescent="0.2">
      <c r="A236" s="50"/>
      <c r="D236" s="53"/>
    </row>
    <row r="237" spans="1:4" x14ac:dyDescent="0.2">
      <c r="A237" s="50"/>
      <c r="D237" s="53"/>
    </row>
    <row r="238" spans="1:4" x14ac:dyDescent="0.2">
      <c r="A238" s="50"/>
      <c r="D238" s="53"/>
    </row>
    <row r="239" spans="1:4" x14ac:dyDescent="0.2">
      <c r="A239" s="50"/>
      <c r="D239" s="53"/>
    </row>
    <row r="240" spans="1:4" x14ac:dyDescent="0.2">
      <c r="A240" s="50"/>
      <c r="D240" s="53"/>
    </row>
    <row r="241" spans="1:4" x14ac:dyDescent="0.2">
      <c r="A241" s="50"/>
      <c r="D241" s="53"/>
    </row>
    <row r="242" spans="1:4" x14ac:dyDescent="0.2">
      <c r="A242" s="50"/>
      <c r="D242" s="53"/>
    </row>
    <row r="243" spans="1:4" x14ac:dyDescent="0.2">
      <c r="A243" s="50"/>
      <c r="D243" s="53"/>
    </row>
    <row r="244" spans="1:4" x14ac:dyDescent="0.2">
      <c r="A244" s="50"/>
      <c r="D244" s="53"/>
    </row>
    <row r="245" spans="1:4" x14ac:dyDescent="0.2">
      <c r="A245" s="50"/>
      <c r="D245" s="53"/>
    </row>
    <row r="246" spans="1:4" x14ac:dyDescent="0.2">
      <c r="A246" s="50"/>
      <c r="D246" s="53"/>
    </row>
    <row r="247" spans="1:4" x14ac:dyDescent="0.2">
      <c r="A247" s="50"/>
      <c r="D247" s="53"/>
    </row>
    <row r="248" spans="1:4" x14ac:dyDescent="0.2">
      <c r="A248" s="50"/>
      <c r="D248" s="53"/>
    </row>
    <row r="249" spans="1:4" x14ac:dyDescent="0.2">
      <c r="A249" s="50"/>
      <c r="D249" s="53"/>
    </row>
    <row r="250" spans="1:4" x14ac:dyDescent="0.2">
      <c r="A250" s="50"/>
      <c r="D250" s="53"/>
    </row>
    <row r="251" spans="1:4" x14ac:dyDescent="0.2">
      <c r="A251" s="50"/>
      <c r="D251" s="53"/>
    </row>
    <row r="252" spans="1:4" x14ac:dyDescent="0.2">
      <c r="A252" s="50"/>
      <c r="D252" s="53"/>
    </row>
    <row r="253" spans="1:4" x14ac:dyDescent="0.2">
      <c r="A253" s="50"/>
      <c r="D253" s="53"/>
    </row>
    <row r="254" spans="1:4" x14ac:dyDescent="0.2">
      <c r="A254" s="50"/>
      <c r="D254" s="53"/>
    </row>
    <row r="255" spans="1:4" x14ac:dyDescent="0.2">
      <c r="A255" s="50"/>
      <c r="D255" s="53"/>
    </row>
    <row r="256" spans="1:4" x14ac:dyDescent="0.2">
      <c r="A256" s="50"/>
      <c r="D256" s="53"/>
    </row>
    <row r="257" spans="1:4" x14ac:dyDescent="0.2">
      <c r="A257" s="50"/>
      <c r="D257" s="53"/>
    </row>
    <row r="258" spans="1:4" x14ac:dyDescent="0.2">
      <c r="A258" s="50"/>
      <c r="D258" s="53"/>
    </row>
    <row r="259" spans="1:4" x14ac:dyDescent="0.2">
      <c r="A259" s="50"/>
      <c r="D259" s="53"/>
    </row>
    <row r="260" spans="1:4" x14ac:dyDescent="0.2">
      <c r="A260" s="50"/>
      <c r="D260" s="53"/>
    </row>
    <row r="261" spans="1:4" x14ac:dyDescent="0.2">
      <c r="A261" s="50"/>
      <c r="D261" s="53"/>
    </row>
    <row r="262" spans="1:4" x14ac:dyDescent="0.2">
      <c r="A262" s="50"/>
      <c r="D262" s="53"/>
    </row>
    <row r="263" spans="1:4" x14ac:dyDescent="0.2">
      <c r="A263" s="50"/>
      <c r="D263" s="53"/>
    </row>
    <row r="264" spans="1:4" x14ac:dyDescent="0.2">
      <c r="A264" s="50"/>
      <c r="D264" s="53"/>
    </row>
    <row r="265" spans="1:4" x14ac:dyDescent="0.2">
      <c r="A265" s="50"/>
      <c r="D265" s="53"/>
    </row>
    <row r="266" spans="1:4" x14ac:dyDescent="0.2">
      <c r="A266" s="50"/>
      <c r="D266" s="53"/>
    </row>
    <row r="267" spans="1:4" x14ac:dyDescent="0.2">
      <c r="A267" s="50"/>
      <c r="D267" s="53"/>
    </row>
    <row r="268" spans="1:4" x14ac:dyDescent="0.2">
      <c r="A268" s="50"/>
      <c r="D268" s="53"/>
    </row>
    <row r="269" spans="1:4" x14ac:dyDescent="0.2">
      <c r="A269" s="50"/>
      <c r="D269" s="53"/>
    </row>
    <row r="270" spans="1:4" x14ac:dyDescent="0.2">
      <c r="A270" s="50"/>
      <c r="D270" s="53"/>
    </row>
    <row r="271" spans="1:4" x14ac:dyDescent="0.2">
      <c r="A271" s="50"/>
      <c r="D271" s="53"/>
    </row>
    <row r="272" spans="1:4" x14ac:dyDescent="0.2">
      <c r="A272" s="50"/>
      <c r="D272" s="53"/>
    </row>
    <row r="273" spans="1:4" x14ac:dyDescent="0.2">
      <c r="A273" s="50"/>
      <c r="D273" s="53"/>
    </row>
    <row r="274" spans="1:4" x14ac:dyDescent="0.2">
      <c r="A274" s="50"/>
      <c r="D274" s="53"/>
    </row>
    <row r="275" spans="1:4" x14ac:dyDescent="0.2">
      <c r="A275" s="50"/>
      <c r="D275" s="53"/>
    </row>
    <row r="276" spans="1:4" x14ac:dyDescent="0.2">
      <c r="A276" s="50"/>
      <c r="D276" s="53"/>
    </row>
    <row r="277" spans="1:4" x14ac:dyDescent="0.2">
      <c r="A277" s="50"/>
      <c r="D277" s="53"/>
    </row>
    <row r="278" spans="1:4" x14ac:dyDescent="0.2">
      <c r="A278" s="50"/>
      <c r="D278" s="53"/>
    </row>
    <row r="279" spans="1:4" x14ac:dyDescent="0.2">
      <c r="A279" s="50"/>
      <c r="D279" s="53"/>
    </row>
    <row r="280" spans="1:4" x14ac:dyDescent="0.2">
      <c r="A280" s="50"/>
      <c r="D280" s="53"/>
    </row>
    <row r="281" spans="1:4" x14ac:dyDescent="0.2">
      <c r="A281" s="50"/>
      <c r="D281" s="53"/>
    </row>
    <row r="282" spans="1:4" x14ac:dyDescent="0.2">
      <c r="A282" s="50"/>
      <c r="D282" s="53"/>
    </row>
    <row r="283" spans="1:4" x14ac:dyDescent="0.2">
      <c r="A283" s="50"/>
      <c r="D283" s="53"/>
    </row>
    <row r="284" spans="1:4" x14ac:dyDescent="0.2">
      <c r="A284" s="50"/>
      <c r="D284" s="53"/>
    </row>
    <row r="285" spans="1:4" x14ac:dyDescent="0.2">
      <c r="A285" s="50"/>
      <c r="D285" s="53"/>
    </row>
    <row r="286" spans="1:4" x14ac:dyDescent="0.2">
      <c r="A286" s="50"/>
      <c r="D286" s="53"/>
    </row>
    <row r="287" spans="1:4" x14ac:dyDescent="0.2">
      <c r="A287" s="50"/>
      <c r="D287" s="53"/>
    </row>
    <row r="288" spans="1:4" x14ac:dyDescent="0.2">
      <c r="A288" s="50"/>
      <c r="D288" s="53"/>
    </row>
    <row r="289" spans="1:4" x14ac:dyDescent="0.2">
      <c r="A289" s="50"/>
      <c r="D289" s="53"/>
    </row>
    <row r="290" spans="1:4" x14ac:dyDescent="0.2">
      <c r="A290" s="50"/>
      <c r="D290" s="53"/>
    </row>
    <row r="291" spans="1:4" x14ac:dyDescent="0.2">
      <c r="A291" s="50"/>
      <c r="D291" s="53"/>
    </row>
    <row r="292" spans="1:4" x14ac:dyDescent="0.2">
      <c r="A292" s="50"/>
      <c r="D292" s="53"/>
    </row>
    <row r="293" spans="1:4" x14ac:dyDescent="0.2">
      <c r="A293" s="50"/>
      <c r="D293" s="53"/>
    </row>
    <row r="294" spans="1:4" x14ac:dyDescent="0.2">
      <c r="A294" s="50"/>
      <c r="D294" s="53"/>
    </row>
    <row r="295" spans="1:4" x14ac:dyDescent="0.2">
      <c r="A295" s="50"/>
      <c r="D295" s="53"/>
    </row>
    <row r="296" spans="1:4" x14ac:dyDescent="0.2">
      <c r="A296" s="50"/>
      <c r="D296" s="53"/>
    </row>
    <row r="297" spans="1:4" x14ac:dyDescent="0.2">
      <c r="A297" s="50"/>
      <c r="D297" s="53"/>
    </row>
    <row r="298" spans="1:4" x14ac:dyDescent="0.2">
      <c r="A298" s="50"/>
      <c r="D298" s="53"/>
    </row>
    <row r="299" spans="1:4" x14ac:dyDescent="0.2">
      <c r="A299" s="50"/>
      <c r="D299" s="53"/>
    </row>
    <row r="300" spans="1:4" x14ac:dyDescent="0.2">
      <c r="A300" s="50"/>
      <c r="D300" s="53"/>
    </row>
    <row r="301" spans="1:4" x14ac:dyDescent="0.2">
      <c r="A301" s="50"/>
      <c r="D301" s="53"/>
    </row>
    <row r="302" spans="1:4" x14ac:dyDescent="0.2">
      <c r="A302" s="50"/>
      <c r="D302" s="53"/>
    </row>
    <row r="303" spans="1:4" x14ac:dyDescent="0.2">
      <c r="A303" s="50"/>
      <c r="D303" s="53"/>
    </row>
    <row r="304" spans="1:4" x14ac:dyDescent="0.2">
      <c r="A304" s="50"/>
      <c r="D304" s="53"/>
    </row>
    <row r="305" spans="1:4" x14ac:dyDescent="0.2">
      <c r="A305" s="50"/>
      <c r="D305" s="53"/>
    </row>
    <row r="306" spans="1:4" x14ac:dyDescent="0.2">
      <c r="A306" s="50"/>
      <c r="D306" s="53"/>
    </row>
    <row r="307" spans="1:4" x14ac:dyDescent="0.2">
      <c r="A307" s="50"/>
      <c r="D307" s="53"/>
    </row>
    <row r="308" spans="1:4" x14ac:dyDescent="0.2">
      <c r="A308" s="50"/>
      <c r="D308" s="53"/>
    </row>
    <row r="309" spans="1:4" x14ac:dyDescent="0.2">
      <c r="A309" s="50"/>
      <c r="D309" s="53"/>
    </row>
    <row r="310" spans="1:4" x14ac:dyDescent="0.2">
      <c r="A310" s="50"/>
      <c r="D310" s="53"/>
    </row>
    <row r="311" spans="1:4" x14ac:dyDescent="0.2">
      <c r="A311" s="50"/>
      <c r="D311" s="53"/>
    </row>
    <row r="312" spans="1:4" x14ac:dyDescent="0.2">
      <c r="A312" s="50"/>
      <c r="D312" s="53"/>
    </row>
    <row r="313" spans="1:4" x14ac:dyDescent="0.2">
      <c r="A313" s="50"/>
      <c r="D313" s="53"/>
    </row>
    <row r="314" spans="1:4" x14ac:dyDescent="0.2">
      <c r="A314" s="50"/>
      <c r="D314" s="53"/>
    </row>
    <row r="315" spans="1:4" x14ac:dyDescent="0.2">
      <c r="A315" s="50"/>
      <c r="D315" s="53"/>
    </row>
    <row r="316" spans="1:4" x14ac:dyDescent="0.2">
      <c r="A316" s="50"/>
      <c r="D316" s="53"/>
    </row>
    <row r="317" spans="1:4" x14ac:dyDescent="0.2">
      <c r="A317" s="50"/>
      <c r="D317" s="53"/>
    </row>
    <row r="318" spans="1:4" x14ac:dyDescent="0.2">
      <c r="A318" s="50"/>
      <c r="D318" s="53"/>
    </row>
    <row r="319" spans="1:4" x14ac:dyDescent="0.2">
      <c r="A319" s="50"/>
      <c r="D319" s="53"/>
    </row>
    <row r="320" spans="1:4" x14ac:dyDescent="0.2">
      <c r="A320" s="50"/>
      <c r="D320" s="53"/>
    </row>
    <row r="321" spans="1:4" x14ac:dyDescent="0.2">
      <c r="A321" s="50"/>
      <c r="D321" s="53"/>
    </row>
    <row r="322" spans="1:4" x14ac:dyDescent="0.2">
      <c r="A322" s="50"/>
      <c r="D322" s="53"/>
    </row>
    <row r="323" spans="1:4" x14ac:dyDescent="0.2">
      <c r="A323" s="50"/>
      <c r="D323" s="53"/>
    </row>
    <row r="324" spans="1:4" x14ac:dyDescent="0.2">
      <c r="A324" s="50"/>
      <c r="D324" s="53"/>
    </row>
    <row r="325" spans="1:4" x14ac:dyDescent="0.2">
      <c r="A325" s="50"/>
      <c r="D325" s="53"/>
    </row>
    <row r="326" spans="1:4" x14ac:dyDescent="0.2">
      <c r="A326" s="50"/>
      <c r="D326" s="53"/>
    </row>
    <row r="327" spans="1:4" x14ac:dyDescent="0.2">
      <c r="A327" s="50"/>
      <c r="D327" s="53"/>
    </row>
    <row r="328" spans="1:4" x14ac:dyDescent="0.2">
      <c r="A328" s="50"/>
      <c r="D328" s="53"/>
    </row>
    <row r="329" spans="1:4" x14ac:dyDescent="0.2">
      <c r="A329" s="50"/>
      <c r="D329" s="53"/>
    </row>
    <row r="330" spans="1:4" x14ac:dyDescent="0.2">
      <c r="A330" s="50"/>
      <c r="D330" s="53"/>
    </row>
    <row r="331" spans="1:4" x14ac:dyDescent="0.2">
      <c r="A331" s="50"/>
      <c r="D331" s="53"/>
    </row>
    <row r="332" spans="1:4" x14ac:dyDescent="0.2">
      <c r="A332" s="50"/>
      <c r="D332" s="53"/>
    </row>
    <row r="333" spans="1:4" x14ac:dyDescent="0.2">
      <c r="A333" s="50"/>
      <c r="D333" s="53"/>
    </row>
    <row r="334" spans="1:4" x14ac:dyDescent="0.2">
      <c r="A334" s="50"/>
      <c r="D334" s="53"/>
    </row>
    <row r="335" spans="1:4" x14ac:dyDescent="0.2">
      <c r="A335" s="50"/>
      <c r="D335" s="53"/>
    </row>
    <row r="336" spans="1:4" x14ac:dyDescent="0.2">
      <c r="A336" s="50"/>
      <c r="D336" s="53"/>
    </row>
    <row r="337" spans="1:4" x14ac:dyDescent="0.2">
      <c r="A337" s="50"/>
      <c r="D337" s="53"/>
    </row>
    <row r="338" spans="1:4" x14ac:dyDescent="0.2">
      <c r="A338" s="50"/>
      <c r="D338" s="53"/>
    </row>
    <row r="339" spans="1:4" x14ac:dyDescent="0.2">
      <c r="A339" s="50"/>
      <c r="D339" s="53"/>
    </row>
    <row r="340" spans="1:4" x14ac:dyDescent="0.2">
      <c r="A340" s="50"/>
      <c r="D340" s="53"/>
    </row>
    <row r="341" spans="1:4" x14ac:dyDescent="0.2">
      <c r="A341" s="50"/>
      <c r="D341" s="53"/>
    </row>
    <row r="342" spans="1:4" x14ac:dyDescent="0.2">
      <c r="A342" s="50"/>
      <c r="D342" s="53"/>
    </row>
    <row r="343" spans="1:4" x14ac:dyDescent="0.2">
      <c r="A343" s="50"/>
      <c r="D343" s="53"/>
    </row>
    <row r="344" spans="1:4" x14ac:dyDescent="0.2">
      <c r="A344" s="50"/>
      <c r="D344" s="53"/>
    </row>
    <row r="345" spans="1:4" x14ac:dyDescent="0.2">
      <c r="A345" s="50"/>
      <c r="D345" s="53"/>
    </row>
    <row r="346" spans="1:4" x14ac:dyDescent="0.2">
      <c r="A346" s="50"/>
      <c r="D346" s="53"/>
    </row>
    <row r="347" spans="1:4" x14ac:dyDescent="0.2">
      <c r="A347" s="50"/>
      <c r="D347" s="53"/>
    </row>
    <row r="348" spans="1:4" x14ac:dyDescent="0.2">
      <c r="A348" s="50"/>
      <c r="D348" s="53"/>
    </row>
    <row r="349" spans="1:4" x14ac:dyDescent="0.2">
      <c r="A349" s="50"/>
      <c r="D349" s="53"/>
    </row>
    <row r="350" spans="1:4" x14ac:dyDescent="0.2">
      <c r="A350" s="50"/>
      <c r="D350" s="53"/>
    </row>
    <row r="351" spans="1:4" x14ac:dyDescent="0.2">
      <c r="A351" s="50"/>
      <c r="D351" s="53"/>
    </row>
    <row r="352" spans="1:4" x14ac:dyDescent="0.2">
      <c r="A352" s="50"/>
      <c r="D352" s="53"/>
    </row>
    <row r="353" spans="1:4" x14ac:dyDescent="0.2">
      <c r="A353" s="50"/>
      <c r="D353" s="53"/>
    </row>
    <row r="354" spans="1:4" x14ac:dyDescent="0.2">
      <c r="A354" s="50"/>
      <c r="D354" s="53"/>
    </row>
    <row r="355" spans="1:4" x14ac:dyDescent="0.2">
      <c r="A355" s="50"/>
      <c r="D355" s="53"/>
    </row>
    <row r="356" spans="1:4" x14ac:dyDescent="0.2">
      <c r="A356" s="50"/>
      <c r="D356" s="53"/>
    </row>
    <row r="357" spans="1:4" x14ac:dyDescent="0.2">
      <c r="A357" s="50"/>
      <c r="D357" s="53"/>
    </row>
    <row r="358" spans="1:4" x14ac:dyDescent="0.2">
      <c r="A358" s="50"/>
      <c r="D358" s="53"/>
    </row>
    <row r="359" spans="1:4" x14ac:dyDescent="0.2">
      <c r="A359" s="50"/>
      <c r="D359" s="53"/>
    </row>
    <row r="360" spans="1:4" x14ac:dyDescent="0.2">
      <c r="A360" s="50"/>
      <c r="D360" s="53"/>
    </row>
    <row r="361" spans="1:4" x14ac:dyDescent="0.2">
      <c r="A361" s="50"/>
      <c r="D361" s="53"/>
    </row>
    <row r="362" spans="1:4" x14ac:dyDescent="0.2">
      <c r="A362" s="50"/>
      <c r="D362" s="53"/>
    </row>
    <row r="363" spans="1:4" x14ac:dyDescent="0.2">
      <c r="A363" s="50"/>
      <c r="D363" s="53"/>
    </row>
    <row r="364" spans="1:4" x14ac:dyDescent="0.2">
      <c r="A364" s="50"/>
      <c r="D364" s="53"/>
    </row>
    <row r="365" spans="1:4" x14ac:dyDescent="0.2">
      <c r="A365" s="50"/>
      <c r="D365" s="53"/>
    </row>
    <row r="366" spans="1:4" x14ac:dyDescent="0.2">
      <c r="A366" s="50"/>
      <c r="D366" s="53"/>
    </row>
    <row r="367" spans="1:4" x14ac:dyDescent="0.2">
      <c r="A367" s="50"/>
      <c r="D367" s="53"/>
    </row>
    <row r="368" spans="1:4" x14ac:dyDescent="0.2">
      <c r="A368" s="50"/>
      <c r="D368" s="53"/>
    </row>
    <row r="369" spans="1:4" x14ac:dyDescent="0.2">
      <c r="A369" s="50"/>
      <c r="D369" s="53"/>
    </row>
    <row r="370" spans="1:4" x14ac:dyDescent="0.2">
      <c r="A370" s="50"/>
      <c r="D370" s="53"/>
    </row>
    <row r="371" spans="1:4" x14ac:dyDescent="0.2">
      <c r="A371" s="50"/>
      <c r="D371" s="53"/>
    </row>
    <row r="372" spans="1:4" x14ac:dyDescent="0.2">
      <c r="A372" s="50"/>
      <c r="D372" s="53"/>
    </row>
    <row r="373" spans="1:4" x14ac:dyDescent="0.2">
      <c r="A373" s="50"/>
      <c r="D373" s="53"/>
    </row>
    <row r="374" spans="1:4" x14ac:dyDescent="0.2">
      <c r="A374" s="50"/>
      <c r="D374" s="53"/>
    </row>
    <row r="375" spans="1:4" x14ac:dyDescent="0.2">
      <c r="A375" s="50"/>
      <c r="D375" s="53"/>
    </row>
    <row r="376" spans="1:4" x14ac:dyDescent="0.2">
      <c r="A376" s="50"/>
      <c r="D376" s="53"/>
    </row>
    <row r="377" spans="1:4" x14ac:dyDescent="0.2">
      <c r="A377" s="50"/>
      <c r="D377" s="53"/>
    </row>
    <row r="378" spans="1:4" x14ac:dyDescent="0.2">
      <c r="A378" s="50"/>
      <c r="D378" s="53"/>
    </row>
    <row r="379" spans="1:4" x14ac:dyDescent="0.2">
      <c r="A379" s="50"/>
      <c r="D379" s="53"/>
    </row>
    <row r="380" spans="1:4" x14ac:dyDescent="0.2">
      <c r="A380" s="50"/>
      <c r="D380" s="53"/>
    </row>
    <row r="381" spans="1:4" x14ac:dyDescent="0.2">
      <c r="A381" s="50"/>
      <c r="D381" s="53"/>
    </row>
    <row r="382" spans="1:4" x14ac:dyDescent="0.2">
      <c r="A382" s="50"/>
      <c r="D382" s="53"/>
    </row>
    <row r="383" spans="1:4" x14ac:dyDescent="0.2">
      <c r="A383" s="50"/>
      <c r="D383" s="53"/>
    </row>
    <row r="384" spans="1:4" x14ac:dyDescent="0.2">
      <c r="A384" s="50"/>
      <c r="D384" s="53"/>
    </row>
    <row r="385" spans="1:4" x14ac:dyDescent="0.2">
      <c r="A385" s="50"/>
      <c r="D385" s="53"/>
    </row>
    <row r="386" spans="1:4" x14ac:dyDescent="0.2">
      <c r="A386" s="50"/>
      <c r="D386" s="53"/>
    </row>
    <row r="387" spans="1:4" x14ac:dyDescent="0.2">
      <c r="A387" s="50"/>
      <c r="D387" s="53"/>
    </row>
    <row r="388" spans="1:4" x14ac:dyDescent="0.2">
      <c r="A388" s="50"/>
      <c r="D388" s="53"/>
    </row>
    <row r="389" spans="1:4" x14ac:dyDescent="0.2">
      <c r="A389" s="50"/>
      <c r="D389" s="53"/>
    </row>
    <row r="390" spans="1:4" x14ac:dyDescent="0.2">
      <c r="A390" s="50"/>
      <c r="D390" s="53"/>
    </row>
    <row r="391" spans="1:4" x14ac:dyDescent="0.2">
      <c r="A391" s="50"/>
      <c r="D391" s="53"/>
    </row>
    <row r="392" spans="1:4" x14ac:dyDescent="0.2">
      <c r="A392" s="50"/>
      <c r="D392" s="53"/>
    </row>
    <row r="393" spans="1:4" x14ac:dyDescent="0.2">
      <c r="A393" s="50"/>
      <c r="D393" s="53"/>
    </row>
    <row r="394" spans="1:4" x14ac:dyDescent="0.2">
      <c r="A394" s="50"/>
      <c r="D394" s="53"/>
    </row>
    <row r="395" spans="1:4" x14ac:dyDescent="0.2">
      <c r="A395" s="50"/>
      <c r="D395" s="53"/>
    </row>
    <row r="396" spans="1:4" x14ac:dyDescent="0.2">
      <c r="A396" s="50"/>
      <c r="D396" s="53"/>
    </row>
    <row r="397" spans="1:4" x14ac:dyDescent="0.2">
      <c r="A397" s="50"/>
      <c r="D397" s="53"/>
    </row>
    <row r="398" spans="1:4" x14ac:dyDescent="0.2">
      <c r="A398" s="50"/>
      <c r="D398" s="53"/>
    </row>
    <row r="399" spans="1:4" x14ac:dyDescent="0.2">
      <c r="A399" s="50"/>
      <c r="D399" s="53"/>
    </row>
    <row r="400" spans="1:4" x14ac:dyDescent="0.2">
      <c r="A400" s="50"/>
      <c r="D400" s="53"/>
    </row>
    <row r="401" spans="1:4" x14ac:dyDescent="0.2">
      <c r="A401" s="50"/>
      <c r="D401" s="53"/>
    </row>
    <row r="402" spans="1:4" x14ac:dyDescent="0.2">
      <c r="A402" s="50"/>
      <c r="D402" s="53"/>
    </row>
    <row r="403" spans="1:4" x14ac:dyDescent="0.2">
      <c r="A403" s="50"/>
      <c r="D403" s="53"/>
    </row>
    <row r="404" spans="1:4" x14ac:dyDescent="0.2">
      <c r="A404" s="50"/>
      <c r="D404" s="53"/>
    </row>
    <row r="405" spans="1:4" x14ac:dyDescent="0.2">
      <c r="A405" s="50"/>
      <c r="D405" s="53"/>
    </row>
    <row r="406" spans="1:4" x14ac:dyDescent="0.2">
      <c r="A406" s="50"/>
      <c r="D406" s="53"/>
    </row>
    <row r="407" spans="1:4" x14ac:dyDescent="0.2">
      <c r="A407" s="50"/>
      <c r="D407" s="53"/>
    </row>
    <row r="408" spans="1:4" x14ac:dyDescent="0.2">
      <c r="A408" s="50"/>
      <c r="D408" s="53"/>
    </row>
    <row r="409" spans="1:4" x14ac:dyDescent="0.2">
      <c r="A409" s="50"/>
      <c r="D409" s="53"/>
    </row>
    <row r="410" spans="1:4" x14ac:dyDescent="0.2">
      <c r="A410" s="50"/>
      <c r="D410" s="53"/>
    </row>
    <row r="411" spans="1:4" x14ac:dyDescent="0.2">
      <c r="A411" s="50"/>
      <c r="D411" s="53"/>
    </row>
    <row r="412" spans="1:4" x14ac:dyDescent="0.2">
      <c r="A412" s="50"/>
      <c r="D412" s="53"/>
    </row>
    <row r="413" spans="1:4" x14ac:dyDescent="0.2">
      <c r="A413" s="50"/>
      <c r="D413" s="53"/>
    </row>
    <row r="414" spans="1:4" x14ac:dyDescent="0.2">
      <c r="A414" s="50"/>
      <c r="D414" s="53"/>
    </row>
    <row r="415" spans="1:4" x14ac:dyDescent="0.2">
      <c r="A415" s="50"/>
      <c r="D415" s="53"/>
    </row>
    <row r="416" spans="1:4" x14ac:dyDescent="0.2">
      <c r="A416" s="50"/>
      <c r="D416" s="53"/>
    </row>
    <row r="417" spans="1:4" x14ac:dyDescent="0.2">
      <c r="A417" s="50"/>
      <c r="D417" s="53"/>
    </row>
    <row r="418" spans="1:4" x14ac:dyDescent="0.2">
      <c r="A418" s="50"/>
      <c r="D418" s="53"/>
    </row>
    <row r="419" spans="1:4" x14ac:dyDescent="0.2">
      <c r="A419" s="50"/>
      <c r="D419" s="53"/>
    </row>
    <row r="420" spans="1:4" x14ac:dyDescent="0.2">
      <c r="A420" s="50"/>
      <c r="D420" s="53"/>
    </row>
    <row r="421" spans="1:4" x14ac:dyDescent="0.2">
      <c r="A421" s="50"/>
      <c r="D421" s="53"/>
    </row>
    <row r="422" spans="1:4" x14ac:dyDescent="0.2">
      <c r="A422" s="50"/>
      <c r="D422" s="53"/>
    </row>
    <row r="423" spans="1:4" x14ac:dyDescent="0.2">
      <c r="A423" s="50"/>
      <c r="D423" s="53"/>
    </row>
    <row r="424" spans="1:4" x14ac:dyDescent="0.2">
      <c r="A424" s="50"/>
      <c r="D424" s="53"/>
    </row>
    <row r="425" spans="1:4" x14ac:dyDescent="0.2">
      <c r="A425" s="50"/>
      <c r="D425" s="53"/>
    </row>
    <row r="426" spans="1:4" x14ac:dyDescent="0.2">
      <c r="A426" s="50"/>
      <c r="D426" s="53"/>
    </row>
    <row r="427" spans="1:4" x14ac:dyDescent="0.2">
      <c r="A427" s="50"/>
      <c r="D427" s="53"/>
    </row>
    <row r="428" spans="1:4" x14ac:dyDescent="0.2">
      <c r="A428" s="50"/>
      <c r="D428" s="53"/>
    </row>
    <row r="429" spans="1:4" x14ac:dyDescent="0.2">
      <c r="A429" s="50"/>
      <c r="D429" s="53"/>
    </row>
    <row r="430" spans="1:4" x14ac:dyDescent="0.2">
      <c r="A430" s="50"/>
      <c r="D430" s="53"/>
    </row>
    <row r="431" spans="1:4" x14ac:dyDescent="0.2">
      <c r="A431" s="50"/>
      <c r="D431" s="53"/>
    </row>
    <row r="432" spans="1:4" x14ac:dyDescent="0.2">
      <c r="A432" s="50"/>
      <c r="D432" s="53"/>
    </row>
    <row r="433" spans="1:4" x14ac:dyDescent="0.2">
      <c r="A433" s="50"/>
      <c r="D433" s="53"/>
    </row>
    <row r="434" spans="1:4" x14ac:dyDescent="0.2">
      <c r="A434" s="50"/>
      <c r="D434" s="53"/>
    </row>
    <row r="435" spans="1:4" x14ac:dyDescent="0.2">
      <c r="A435" s="50"/>
      <c r="D435" s="53"/>
    </row>
    <row r="436" spans="1:4" x14ac:dyDescent="0.2">
      <c r="A436" s="50"/>
      <c r="D436" s="53"/>
    </row>
    <row r="437" spans="1:4" x14ac:dyDescent="0.2">
      <c r="A437" s="50"/>
      <c r="D437" s="53"/>
    </row>
    <row r="438" spans="1:4" x14ac:dyDescent="0.2">
      <c r="A438" s="50"/>
      <c r="D438" s="53"/>
    </row>
    <row r="439" spans="1:4" x14ac:dyDescent="0.2">
      <c r="A439" s="50"/>
      <c r="D439" s="53"/>
    </row>
    <row r="440" spans="1:4" x14ac:dyDescent="0.2">
      <c r="A440" s="50"/>
      <c r="D440" s="53"/>
    </row>
    <row r="441" spans="1:4" x14ac:dyDescent="0.2">
      <c r="A441" s="50"/>
      <c r="D441" s="53"/>
    </row>
    <row r="442" spans="1:4" x14ac:dyDescent="0.2">
      <c r="A442" s="50"/>
      <c r="D442" s="53"/>
    </row>
    <row r="443" spans="1:4" x14ac:dyDescent="0.2">
      <c r="A443" s="50"/>
      <c r="D443" s="53"/>
    </row>
    <row r="444" spans="1:4" x14ac:dyDescent="0.2">
      <c r="A444" s="50"/>
      <c r="D444" s="53"/>
    </row>
    <row r="445" spans="1:4" x14ac:dyDescent="0.2">
      <c r="A445" s="50"/>
      <c r="D445" s="53"/>
    </row>
    <row r="446" spans="1:4" x14ac:dyDescent="0.2">
      <c r="A446" s="50"/>
      <c r="D446" s="53"/>
    </row>
    <row r="447" spans="1:4" x14ac:dyDescent="0.2">
      <c r="A447" s="50"/>
      <c r="D447" s="53"/>
    </row>
    <row r="448" spans="1:4" x14ac:dyDescent="0.2">
      <c r="A448" s="50"/>
      <c r="D448" s="53"/>
    </row>
    <row r="449" spans="1:4" x14ac:dyDescent="0.2">
      <c r="A449" s="50"/>
      <c r="D449" s="53"/>
    </row>
    <row r="450" spans="1:4" x14ac:dyDescent="0.2">
      <c r="A450" s="50"/>
      <c r="D450" s="53"/>
    </row>
    <row r="451" spans="1:4" x14ac:dyDescent="0.2">
      <c r="A451" s="50"/>
      <c r="D451" s="53"/>
    </row>
    <row r="452" spans="1:4" x14ac:dyDescent="0.2">
      <c r="A452" s="50"/>
      <c r="D452" s="53"/>
    </row>
    <row r="453" spans="1:4" x14ac:dyDescent="0.2">
      <c r="A453" s="50"/>
      <c r="D453" s="53"/>
    </row>
    <row r="454" spans="1:4" x14ac:dyDescent="0.2">
      <c r="A454" s="50"/>
      <c r="D454" s="53"/>
    </row>
    <row r="455" spans="1:4" x14ac:dyDescent="0.2">
      <c r="A455" s="50"/>
      <c r="D455" s="53"/>
    </row>
    <row r="456" spans="1:4" x14ac:dyDescent="0.2">
      <c r="A456" s="50"/>
      <c r="D456" s="53"/>
    </row>
    <row r="457" spans="1:4" x14ac:dyDescent="0.2">
      <c r="A457" s="50"/>
      <c r="D457" s="53"/>
    </row>
    <row r="458" spans="1:4" x14ac:dyDescent="0.2">
      <c r="A458" s="50"/>
      <c r="D458" s="53"/>
    </row>
    <row r="459" spans="1:4" x14ac:dyDescent="0.2">
      <c r="A459" s="50"/>
      <c r="D459" s="53"/>
    </row>
    <row r="460" spans="1:4" x14ac:dyDescent="0.2">
      <c r="A460" s="50"/>
      <c r="D460" s="53"/>
    </row>
    <row r="461" spans="1:4" x14ac:dyDescent="0.2">
      <c r="A461" s="50"/>
      <c r="D461" s="53"/>
    </row>
    <row r="462" spans="1:4" x14ac:dyDescent="0.2">
      <c r="A462" s="50"/>
      <c r="D462" s="53"/>
    </row>
    <row r="463" spans="1:4" x14ac:dyDescent="0.2">
      <c r="A463" s="50"/>
      <c r="D463" s="53"/>
    </row>
    <row r="464" spans="1:4" x14ac:dyDescent="0.2">
      <c r="A464" s="50"/>
      <c r="D464" s="53"/>
    </row>
    <row r="465" spans="1:4" x14ac:dyDescent="0.2">
      <c r="A465" s="50"/>
      <c r="D465" s="53"/>
    </row>
    <row r="466" spans="1:4" x14ac:dyDescent="0.2">
      <c r="A466" s="50"/>
      <c r="D466" s="53"/>
    </row>
    <row r="467" spans="1:4" x14ac:dyDescent="0.2">
      <c r="A467" s="50"/>
      <c r="D467" s="53"/>
    </row>
    <row r="468" spans="1:4" x14ac:dyDescent="0.2">
      <c r="A468" s="50"/>
      <c r="D468" s="53"/>
    </row>
    <row r="469" spans="1:4" x14ac:dyDescent="0.2">
      <c r="A469" s="50"/>
      <c r="D469" s="53"/>
    </row>
    <row r="470" spans="1:4" x14ac:dyDescent="0.2">
      <c r="A470" s="50"/>
      <c r="D470" s="53"/>
    </row>
    <row r="471" spans="1:4" x14ac:dyDescent="0.2">
      <c r="A471" s="50"/>
      <c r="D471" s="53"/>
    </row>
    <row r="472" spans="1:4" x14ac:dyDescent="0.2">
      <c r="A472" s="50"/>
      <c r="D472" s="53"/>
    </row>
    <row r="473" spans="1:4" x14ac:dyDescent="0.2">
      <c r="A473" s="50"/>
      <c r="D473" s="53"/>
    </row>
    <row r="474" spans="1:4" x14ac:dyDescent="0.2">
      <c r="A474" s="50"/>
      <c r="D474" s="53"/>
    </row>
    <row r="475" spans="1:4" x14ac:dyDescent="0.2">
      <c r="A475" s="50"/>
      <c r="D475" s="53"/>
    </row>
    <row r="476" spans="1:4" x14ac:dyDescent="0.2">
      <c r="A476" s="50"/>
      <c r="D476" s="53"/>
    </row>
    <row r="477" spans="1:4" x14ac:dyDescent="0.2">
      <c r="A477" s="50"/>
      <c r="D477" s="53"/>
    </row>
    <row r="478" spans="1:4" x14ac:dyDescent="0.2">
      <c r="A478" s="50"/>
      <c r="D478" s="53"/>
    </row>
    <row r="479" spans="1:4" x14ac:dyDescent="0.2">
      <c r="A479" s="50"/>
      <c r="D479" s="53"/>
    </row>
    <row r="480" spans="1:4" x14ac:dyDescent="0.2">
      <c r="A480" s="50"/>
      <c r="D480" s="53"/>
    </row>
    <row r="481" spans="1:4" x14ac:dyDescent="0.2">
      <c r="A481" s="50"/>
      <c r="D481" s="53"/>
    </row>
    <row r="482" spans="1:4" x14ac:dyDescent="0.2">
      <c r="A482" s="50"/>
      <c r="D482" s="53"/>
    </row>
    <row r="483" spans="1:4" x14ac:dyDescent="0.2">
      <c r="A483" s="50"/>
      <c r="D483" s="53"/>
    </row>
    <row r="484" spans="1:4" x14ac:dyDescent="0.2">
      <c r="A484" s="50"/>
      <c r="D484" s="53"/>
    </row>
    <row r="485" spans="1:4" x14ac:dyDescent="0.2">
      <c r="A485" s="50"/>
      <c r="D485" s="53"/>
    </row>
    <row r="486" spans="1:4" x14ac:dyDescent="0.2">
      <c r="A486" s="50"/>
      <c r="D486" s="53"/>
    </row>
    <row r="487" spans="1:4" x14ac:dyDescent="0.2">
      <c r="A487" s="50"/>
      <c r="D487" s="53"/>
    </row>
    <row r="488" spans="1:4" x14ac:dyDescent="0.2">
      <c r="A488" s="50"/>
      <c r="D488" s="53"/>
    </row>
    <row r="489" spans="1:4" x14ac:dyDescent="0.2">
      <c r="A489" s="50"/>
      <c r="D489" s="53"/>
    </row>
    <row r="490" spans="1:4" x14ac:dyDescent="0.2">
      <c r="A490" s="50"/>
      <c r="D490" s="53"/>
    </row>
    <row r="491" spans="1:4" x14ac:dyDescent="0.2">
      <c r="A491" s="50"/>
      <c r="D491" s="53"/>
    </row>
    <row r="492" spans="1:4" x14ac:dyDescent="0.2">
      <c r="A492" s="50"/>
      <c r="D492" s="53"/>
    </row>
    <row r="493" spans="1:4" x14ac:dyDescent="0.2">
      <c r="A493" s="50"/>
      <c r="D493" s="53"/>
    </row>
    <row r="494" spans="1:4" x14ac:dyDescent="0.2">
      <c r="A494" s="50"/>
      <c r="D494" s="53"/>
    </row>
    <row r="495" spans="1:4" x14ac:dyDescent="0.2">
      <c r="A495" s="50"/>
      <c r="D495" s="53"/>
    </row>
    <row r="496" spans="1:4" x14ac:dyDescent="0.2">
      <c r="A496" s="50"/>
      <c r="D496" s="53"/>
    </row>
    <row r="497" spans="1:4" x14ac:dyDescent="0.2">
      <c r="A497" s="50"/>
      <c r="D497" s="53"/>
    </row>
    <row r="498" spans="1:4" x14ac:dyDescent="0.2">
      <c r="A498" s="50"/>
      <c r="D498" s="53"/>
    </row>
    <row r="499" spans="1:4" x14ac:dyDescent="0.2">
      <c r="A499" s="50"/>
      <c r="D499" s="53"/>
    </row>
    <row r="500" spans="1:4" x14ac:dyDescent="0.2">
      <c r="A500" s="50"/>
      <c r="D500" s="53"/>
    </row>
    <row r="501" spans="1:4" x14ac:dyDescent="0.2">
      <c r="A501" s="50"/>
      <c r="D501" s="53"/>
    </row>
    <row r="502" spans="1:4" x14ac:dyDescent="0.2">
      <c r="A502" s="50"/>
      <c r="D502" s="53"/>
    </row>
    <row r="503" spans="1:4" x14ac:dyDescent="0.2">
      <c r="A503" s="50"/>
      <c r="D503" s="53"/>
    </row>
    <row r="504" spans="1:4" x14ac:dyDescent="0.2">
      <c r="A504" s="50"/>
      <c r="D504" s="53"/>
    </row>
    <row r="505" spans="1:4" x14ac:dyDescent="0.2">
      <c r="A505" s="50"/>
      <c r="D505" s="53"/>
    </row>
    <row r="506" spans="1:4" x14ac:dyDescent="0.2">
      <c r="A506" s="50"/>
      <c r="D506" s="53"/>
    </row>
    <row r="507" spans="1:4" x14ac:dyDescent="0.2">
      <c r="A507" s="50"/>
      <c r="D507" s="53"/>
    </row>
    <row r="508" spans="1:4" x14ac:dyDescent="0.2">
      <c r="A508" s="50"/>
      <c r="D508" s="53"/>
    </row>
    <row r="509" spans="1:4" x14ac:dyDescent="0.2">
      <c r="A509" s="50"/>
      <c r="D509" s="53"/>
    </row>
    <row r="510" spans="1:4" x14ac:dyDescent="0.2">
      <c r="A510" s="50"/>
      <c r="D510" s="53"/>
    </row>
    <row r="511" spans="1:4" x14ac:dyDescent="0.2">
      <c r="A511" s="50"/>
      <c r="D511" s="53"/>
    </row>
    <row r="512" spans="1:4" x14ac:dyDescent="0.2">
      <c r="A512" s="50"/>
      <c r="D512" s="53"/>
    </row>
    <row r="513" spans="1:4" x14ac:dyDescent="0.2">
      <c r="A513" s="50"/>
      <c r="D513" s="53"/>
    </row>
    <row r="514" spans="1:4" x14ac:dyDescent="0.2">
      <c r="A514" s="50"/>
      <c r="D514" s="53"/>
    </row>
    <row r="515" spans="1:4" x14ac:dyDescent="0.2">
      <c r="A515" s="50"/>
      <c r="D515" s="53"/>
    </row>
    <row r="516" spans="1:4" x14ac:dyDescent="0.2">
      <c r="A516" s="50"/>
      <c r="D516" s="53"/>
    </row>
    <row r="517" spans="1:4" x14ac:dyDescent="0.2">
      <c r="A517" s="50"/>
      <c r="D517" s="53"/>
    </row>
    <row r="518" spans="1:4" x14ac:dyDescent="0.2">
      <c r="A518" s="50"/>
      <c r="D518" s="53"/>
    </row>
    <row r="519" spans="1:4" x14ac:dyDescent="0.2">
      <c r="A519" s="50"/>
      <c r="D519" s="53"/>
    </row>
    <row r="520" spans="1:4" x14ac:dyDescent="0.2">
      <c r="A520" s="50"/>
      <c r="D520" s="53"/>
    </row>
    <row r="521" spans="1:4" x14ac:dyDescent="0.2">
      <c r="A521" s="50"/>
      <c r="D521" s="53"/>
    </row>
    <row r="522" spans="1:4" x14ac:dyDescent="0.2">
      <c r="A522" s="50"/>
      <c r="D522" s="53"/>
    </row>
    <row r="523" spans="1:4" x14ac:dyDescent="0.2">
      <c r="A523" s="50"/>
      <c r="D523" s="53"/>
    </row>
    <row r="524" spans="1:4" x14ac:dyDescent="0.2">
      <c r="A524" s="50"/>
      <c r="D524" s="53"/>
    </row>
    <row r="525" spans="1:4" x14ac:dyDescent="0.2">
      <c r="A525" s="50"/>
      <c r="D525" s="53"/>
    </row>
    <row r="526" spans="1:4" x14ac:dyDescent="0.2">
      <c r="A526" s="50"/>
      <c r="D526" s="53"/>
    </row>
    <row r="527" spans="1:4" x14ac:dyDescent="0.2">
      <c r="A527" s="50"/>
      <c r="D527" s="53"/>
    </row>
    <row r="528" spans="1:4" x14ac:dyDescent="0.2">
      <c r="A528" s="50"/>
      <c r="D528" s="53"/>
    </row>
    <row r="529" spans="1:4" x14ac:dyDescent="0.2">
      <c r="A529" s="50"/>
      <c r="D529" s="53"/>
    </row>
    <row r="530" spans="1:4" x14ac:dyDescent="0.2">
      <c r="A530" s="50"/>
      <c r="D530" s="53"/>
    </row>
    <row r="531" spans="1:4" x14ac:dyDescent="0.2">
      <c r="A531" s="50"/>
      <c r="D531" s="53"/>
    </row>
    <row r="532" spans="1:4" x14ac:dyDescent="0.2">
      <c r="A532" s="50"/>
      <c r="D532" s="53"/>
    </row>
    <row r="533" spans="1:4" x14ac:dyDescent="0.2">
      <c r="A533" s="50"/>
      <c r="D533" s="53"/>
    </row>
    <row r="534" spans="1:4" x14ac:dyDescent="0.2">
      <c r="A534" s="50"/>
      <c r="D534" s="53"/>
    </row>
    <row r="535" spans="1:4" x14ac:dyDescent="0.2">
      <c r="A535" s="50"/>
      <c r="D535" s="53"/>
    </row>
    <row r="536" spans="1:4" x14ac:dyDescent="0.2">
      <c r="A536" s="50"/>
      <c r="D536" s="53"/>
    </row>
    <row r="537" spans="1:4" x14ac:dyDescent="0.2">
      <c r="A537" s="50"/>
      <c r="D537" s="53"/>
    </row>
    <row r="538" spans="1:4" x14ac:dyDescent="0.2">
      <c r="A538" s="50"/>
      <c r="D538" s="53"/>
    </row>
    <row r="539" spans="1:4" x14ac:dyDescent="0.2">
      <c r="A539" s="50"/>
      <c r="D539" s="53"/>
    </row>
    <row r="540" spans="1:4" x14ac:dyDescent="0.2">
      <c r="A540" s="50"/>
      <c r="D540" s="53"/>
    </row>
    <row r="541" spans="1:4" x14ac:dyDescent="0.2">
      <c r="A541" s="50"/>
      <c r="D541" s="53"/>
    </row>
    <row r="542" spans="1:4" x14ac:dyDescent="0.2">
      <c r="A542" s="50"/>
      <c r="D542" s="53"/>
    </row>
    <row r="543" spans="1:4" x14ac:dyDescent="0.2">
      <c r="A543" s="50"/>
      <c r="D543" s="53"/>
    </row>
    <row r="544" spans="1:4" x14ac:dyDescent="0.2">
      <c r="A544" s="50"/>
      <c r="D544" s="53"/>
    </row>
    <row r="545" spans="1:4" x14ac:dyDescent="0.2">
      <c r="A545" s="50"/>
      <c r="D545" s="53"/>
    </row>
    <row r="546" spans="1:4" x14ac:dyDescent="0.2">
      <c r="A546" s="50"/>
      <c r="D546" s="53"/>
    </row>
    <row r="547" spans="1:4" x14ac:dyDescent="0.2">
      <c r="A547" s="50"/>
      <c r="D547" s="53"/>
    </row>
    <row r="548" spans="1:4" x14ac:dyDescent="0.2">
      <c r="A548" s="50"/>
      <c r="D548" s="53"/>
    </row>
    <row r="549" spans="1:4" x14ac:dyDescent="0.2">
      <c r="A549" s="50"/>
      <c r="D549" s="53"/>
    </row>
    <row r="550" spans="1:4" x14ac:dyDescent="0.2">
      <c r="A550" s="50"/>
      <c r="D550" s="53"/>
    </row>
    <row r="551" spans="1:4" x14ac:dyDescent="0.2">
      <c r="A551" s="50"/>
      <c r="D551" s="53"/>
    </row>
    <row r="552" spans="1:4" x14ac:dyDescent="0.2">
      <c r="A552" s="50"/>
      <c r="D552" s="53"/>
    </row>
    <row r="553" spans="1:4" x14ac:dyDescent="0.2">
      <c r="A553" s="50"/>
      <c r="D553" s="53"/>
    </row>
    <row r="554" spans="1:4" x14ac:dyDescent="0.2">
      <c r="A554" s="50"/>
      <c r="D554" s="53"/>
    </row>
    <row r="555" spans="1:4" x14ac:dyDescent="0.2">
      <c r="A555" s="50"/>
      <c r="D555" s="53"/>
    </row>
    <row r="556" spans="1:4" x14ac:dyDescent="0.2">
      <c r="A556" s="50"/>
      <c r="D556" s="53"/>
    </row>
    <row r="557" spans="1:4" x14ac:dyDescent="0.2">
      <c r="A557" s="50"/>
      <c r="D557" s="53"/>
    </row>
    <row r="558" spans="1:4" x14ac:dyDescent="0.2">
      <c r="A558" s="50"/>
      <c r="D558" s="53"/>
    </row>
    <row r="559" spans="1:4" x14ac:dyDescent="0.2">
      <c r="A559" s="50"/>
      <c r="D559" s="53"/>
    </row>
    <row r="560" spans="1:4" x14ac:dyDescent="0.2">
      <c r="A560" s="50"/>
      <c r="D560" s="53"/>
    </row>
    <row r="561" spans="1:4" x14ac:dyDescent="0.2">
      <c r="A561" s="50"/>
      <c r="D561" s="53"/>
    </row>
    <row r="562" spans="1:4" x14ac:dyDescent="0.2">
      <c r="A562" s="50"/>
      <c r="D562" s="53"/>
    </row>
    <row r="563" spans="1:4" x14ac:dyDescent="0.2">
      <c r="A563" s="50"/>
      <c r="D563" s="53"/>
    </row>
    <row r="564" spans="1:4" x14ac:dyDescent="0.2">
      <c r="A564" s="50"/>
      <c r="D564" s="53"/>
    </row>
    <row r="565" spans="1:4" x14ac:dyDescent="0.2">
      <c r="A565" s="50"/>
      <c r="D565" s="53"/>
    </row>
    <row r="566" spans="1:4" x14ac:dyDescent="0.2">
      <c r="A566" s="50"/>
      <c r="D566" s="53"/>
    </row>
    <row r="567" spans="1:4" x14ac:dyDescent="0.2">
      <c r="A567" s="50"/>
      <c r="D567" s="53"/>
    </row>
    <row r="568" spans="1:4" x14ac:dyDescent="0.2">
      <c r="A568" s="50"/>
      <c r="D568" s="53"/>
    </row>
    <row r="569" spans="1:4" x14ac:dyDescent="0.2">
      <c r="A569" s="50"/>
      <c r="D569" s="53"/>
    </row>
    <row r="570" spans="1:4" x14ac:dyDescent="0.2">
      <c r="A570" s="50"/>
      <c r="D570" s="53"/>
    </row>
    <row r="571" spans="1:4" x14ac:dyDescent="0.2">
      <c r="A571" s="50"/>
      <c r="D571" s="53"/>
    </row>
    <row r="572" spans="1:4" x14ac:dyDescent="0.2">
      <c r="A572" s="50"/>
      <c r="D572" s="53"/>
    </row>
    <row r="573" spans="1:4" x14ac:dyDescent="0.2">
      <c r="A573" s="50"/>
      <c r="D573" s="53"/>
    </row>
    <row r="574" spans="1:4" x14ac:dyDescent="0.2">
      <c r="A574" s="50"/>
      <c r="D574" s="53"/>
    </row>
    <row r="575" spans="1:4" x14ac:dyDescent="0.2">
      <c r="A575" s="50"/>
      <c r="D575" s="53"/>
    </row>
    <row r="576" spans="1:4" x14ac:dyDescent="0.2">
      <c r="A576" s="50"/>
      <c r="D576" s="53"/>
    </row>
    <row r="577" spans="1:4" x14ac:dyDescent="0.2">
      <c r="A577" s="50"/>
      <c r="D577" s="53"/>
    </row>
    <row r="578" spans="1:4" x14ac:dyDescent="0.2">
      <c r="A578" s="50"/>
      <c r="D578" s="53"/>
    </row>
    <row r="579" spans="1:4" x14ac:dyDescent="0.2">
      <c r="A579" s="50"/>
      <c r="D579" s="53"/>
    </row>
    <row r="580" spans="1:4" x14ac:dyDescent="0.2">
      <c r="A580" s="50"/>
      <c r="D580" s="53"/>
    </row>
    <row r="581" spans="1:4" x14ac:dyDescent="0.2">
      <c r="A581" s="50"/>
      <c r="D581" s="53"/>
    </row>
    <row r="582" spans="1:4" x14ac:dyDescent="0.2">
      <c r="A582" s="50"/>
      <c r="D582" s="53"/>
    </row>
    <row r="583" spans="1:4" x14ac:dyDescent="0.2">
      <c r="A583" s="50"/>
      <c r="D583" s="53"/>
    </row>
    <row r="584" spans="1:4" x14ac:dyDescent="0.2">
      <c r="A584" s="50"/>
      <c r="D584" s="53"/>
    </row>
    <row r="585" spans="1:4" x14ac:dyDescent="0.2">
      <c r="A585" s="50"/>
      <c r="D585" s="53"/>
    </row>
    <row r="586" spans="1:4" x14ac:dyDescent="0.2">
      <c r="A586" s="50"/>
      <c r="D586" s="53"/>
    </row>
    <row r="587" spans="1:4" x14ac:dyDescent="0.2">
      <c r="A587" s="50"/>
      <c r="D587" s="53"/>
    </row>
    <row r="588" spans="1:4" x14ac:dyDescent="0.2">
      <c r="A588" s="50"/>
      <c r="D588" s="53"/>
    </row>
    <row r="589" spans="1:4" x14ac:dyDescent="0.2">
      <c r="A589" s="50"/>
      <c r="D589" s="53"/>
    </row>
    <row r="590" spans="1:4" x14ac:dyDescent="0.2">
      <c r="A590" s="50"/>
      <c r="D590" s="53"/>
    </row>
    <row r="591" spans="1:4" x14ac:dyDescent="0.2">
      <c r="A591" s="50"/>
      <c r="D591" s="53"/>
    </row>
    <row r="592" spans="1:4" x14ac:dyDescent="0.2">
      <c r="A592" s="50"/>
      <c r="D592" s="53"/>
    </row>
    <row r="593" spans="1:4" x14ac:dyDescent="0.2">
      <c r="A593" s="50"/>
      <c r="D593" s="53"/>
    </row>
    <row r="594" spans="1:4" x14ac:dyDescent="0.2">
      <c r="A594" s="50"/>
      <c r="D594" s="53"/>
    </row>
    <row r="595" spans="1:4" x14ac:dyDescent="0.2">
      <c r="A595" s="50"/>
      <c r="D595" s="53"/>
    </row>
    <row r="596" spans="1:4" x14ac:dyDescent="0.2">
      <c r="A596" s="50"/>
      <c r="D596" s="53"/>
    </row>
    <row r="597" spans="1:4" x14ac:dyDescent="0.2">
      <c r="A597" s="50"/>
      <c r="D597" s="53"/>
    </row>
    <row r="598" spans="1:4" x14ac:dyDescent="0.2">
      <c r="A598" s="50"/>
      <c r="D598" s="53"/>
    </row>
    <row r="599" spans="1:4" x14ac:dyDescent="0.2">
      <c r="A599" s="50"/>
      <c r="D599" s="53"/>
    </row>
    <row r="600" spans="1:4" x14ac:dyDescent="0.2">
      <c r="A600" s="50"/>
      <c r="D600" s="53"/>
    </row>
    <row r="601" spans="1:4" x14ac:dyDescent="0.2">
      <c r="A601" s="50"/>
      <c r="D601" s="53"/>
    </row>
    <row r="602" spans="1:4" x14ac:dyDescent="0.2">
      <c r="A602" s="50"/>
      <c r="D602" s="53"/>
    </row>
    <row r="603" spans="1:4" x14ac:dyDescent="0.2">
      <c r="A603" s="50"/>
      <c r="D603" s="53"/>
    </row>
    <row r="604" spans="1:4" x14ac:dyDescent="0.2">
      <c r="A604" s="50"/>
      <c r="D604" s="53"/>
    </row>
    <row r="605" spans="1:4" x14ac:dyDescent="0.2">
      <c r="A605" s="50"/>
      <c r="D605" s="53"/>
    </row>
    <row r="606" spans="1:4" x14ac:dyDescent="0.2">
      <c r="A606" s="50"/>
      <c r="D606" s="53"/>
    </row>
    <row r="607" spans="1:4" x14ac:dyDescent="0.2">
      <c r="A607" s="50"/>
      <c r="D607" s="53"/>
    </row>
    <row r="608" spans="1:4" x14ac:dyDescent="0.2">
      <c r="A608" s="50"/>
      <c r="D608" s="53"/>
    </row>
    <row r="609" spans="1:4" x14ac:dyDescent="0.2">
      <c r="A609" s="50"/>
      <c r="D609" s="53"/>
    </row>
    <row r="610" spans="1:4" x14ac:dyDescent="0.2">
      <c r="A610" s="50"/>
      <c r="D610" s="53"/>
    </row>
    <row r="611" spans="1:4" x14ac:dyDescent="0.2">
      <c r="A611" s="50"/>
      <c r="D611" s="53"/>
    </row>
    <row r="612" spans="1:4" x14ac:dyDescent="0.2">
      <c r="A612" s="50"/>
      <c r="D612" s="53"/>
    </row>
    <row r="613" spans="1:4" x14ac:dyDescent="0.2">
      <c r="A613" s="50"/>
      <c r="D613" s="53"/>
    </row>
    <row r="614" spans="1:4" x14ac:dyDescent="0.2">
      <c r="A614" s="50"/>
      <c r="D614" s="53"/>
    </row>
    <row r="615" spans="1:4" x14ac:dyDescent="0.2">
      <c r="A615" s="50"/>
      <c r="D615" s="53"/>
    </row>
    <row r="616" spans="1:4" x14ac:dyDescent="0.2">
      <c r="A616" s="50"/>
      <c r="D616" s="53"/>
    </row>
    <row r="617" spans="1:4" x14ac:dyDescent="0.2">
      <c r="A617" s="50"/>
      <c r="D617" s="53"/>
    </row>
    <row r="618" spans="1:4" x14ac:dyDescent="0.2">
      <c r="A618" s="50"/>
      <c r="D618" s="53"/>
    </row>
    <row r="619" spans="1:4" x14ac:dyDescent="0.2">
      <c r="A619" s="50"/>
      <c r="D619" s="53"/>
    </row>
    <row r="620" spans="1:4" x14ac:dyDescent="0.2">
      <c r="A620" s="50"/>
      <c r="D620" s="53"/>
    </row>
    <row r="621" spans="1:4" x14ac:dyDescent="0.2">
      <c r="A621" s="50"/>
      <c r="D621" s="53"/>
    </row>
    <row r="622" spans="1:4" x14ac:dyDescent="0.2">
      <c r="A622" s="50"/>
      <c r="D622" s="53"/>
    </row>
    <row r="623" spans="1:4" x14ac:dyDescent="0.2">
      <c r="A623" s="50"/>
      <c r="D623" s="53"/>
    </row>
    <row r="624" spans="1:4" x14ac:dyDescent="0.2">
      <c r="A624" s="50"/>
      <c r="D624" s="53"/>
    </row>
    <row r="625" spans="1:4" x14ac:dyDescent="0.2">
      <c r="A625" s="50"/>
      <c r="D625" s="53"/>
    </row>
    <row r="626" spans="1:4" x14ac:dyDescent="0.2">
      <c r="A626" s="50"/>
      <c r="D626" s="53"/>
    </row>
    <row r="627" spans="1:4" x14ac:dyDescent="0.2">
      <c r="A627" s="50"/>
      <c r="D627" s="53"/>
    </row>
    <row r="628" spans="1:4" x14ac:dyDescent="0.2">
      <c r="A628" s="50"/>
      <c r="D628" s="53"/>
    </row>
    <row r="629" spans="1:4" x14ac:dyDescent="0.2">
      <c r="A629" s="50"/>
      <c r="D629" s="53"/>
    </row>
    <row r="630" spans="1:4" x14ac:dyDescent="0.2">
      <c r="A630" s="50"/>
      <c r="D630" s="53"/>
    </row>
    <row r="631" spans="1:4" x14ac:dyDescent="0.2">
      <c r="A631" s="50"/>
      <c r="D631" s="53"/>
    </row>
    <row r="632" spans="1:4" x14ac:dyDescent="0.2">
      <c r="A632" s="50"/>
      <c r="D632" s="53"/>
    </row>
    <row r="633" spans="1:4" x14ac:dyDescent="0.2">
      <c r="A633" s="50"/>
      <c r="D633" s="53"/>
    </row>
    <row r="634" spans="1:4" x14ac:dyDescent="0.2">
      <c r="A634" s="50"/>
      <c r="D634" s="53"/>
    </row>
    <row r="635" spans="1:4" x14ac:dyDescent="0.2">
      <c r="A635" s="50"/>
      <c r="D635" s="53"/>
    </row>
    <row r="636" spans="1:4" x14ac:dyDescent="0.2">
      <c r="A636" s="50"/>
      <c r="D636" s="53"/>
    </row>
    <row r="637" spans="1:4" x14ac:dyDescent="0.2">
      <c r="A637" s="50"/>
      <c r="D637" s="53"/>
    </row>
    <row r="638" spans="1:4" x14ac:dyDescent="0.2">
      <c r="A638" s="50"/>
      <c r="D638" s="53"/>
    </row>
    <row r="639" spans="1:4" x14ac:dyDescent="0.2">
      <c r="A639" s="50"/>
      <c r="D639" s="53"/>
    </row>
    <row r="640" spans="1:4" x14ac:dyDescent="0.2">
      <c r="A640" s="50"/>
      <c r="D640" s="53"/>
    </row>
    <row r="641" spans="1:4" x14ac:dyDescent="0.2">
      <c r="A641" s="50"/>
      <c r="D641" s="53"/>
    </row>
    <row r="642" spans="1:4" x14ac:dyDescent="0.2">
      <c r="A642" s="50"/>
      <c r="D642" s="53"/>
    </row>
    <row r="643" spans="1:4" x14ac:dyDescent="0.2">
      <c r="A643" s="50"/>
      <c r="D643" s="53"/>
    </row>
    <row r="644" spans="1:4" x14ac:dyDescent="0.2">
      <c r="A644" s="50"/>
      <c r="D644" s="53"/>
    </row>
    <row r="645" spans="1:4" x14ac:dyDescent="0.2">
      <c r="A645" s="50"/>
      <c r="D645" s="53"/>
    </row>
    <row r="646" spans="1:4" x14ac:dyDescent="0.2">
      <c r="A646" s="50"/>
      <c r="D646" s="53"/>
    </row>
    <row r="647" spans="1:4" x14ac:dyDescent="0.2">
      <c r="A647" s="50"/>
      <c r="D647" s="53"/>
    </row>
    <row r="648" spans="1:4" x14ac:dyDescent="0.2">
      <c r="A648" s="50"/>
      <c r="D648" s="53"/>
    </row>
    <row r="649" spans="1:4" x14ac:dyDescent="0.2">
      <c r="A649" s="50"/>
      <c r="D649" s="53"/>
    </row>
    <row r="650" spans="1:4" x14ac:dyDescent="0.2">
      <c r="A650" s="50"/>
      <c r="D650" s="53"/>
    </row>
    <row r="651" spans="1:4" x14ac:dyDescent="0.2">
      <c r="A651" s="50"/>
      <c r="D651" s="53"/>
    </row>
    <row r="652" spans="1:4" x14ac:dyDescent="0.2">
      <c r="A652" s="50"/>
      <c r="D652" s="53"/>
    </row>
    <row r="653" spans="1:4" x14ac:dyDescent="0.2">
      <c r="A653" s="50"/>
      <c r="D653" s="53"/>
    </row>
    <row r="654" spans="1:4" x14ac:dyDescent="0.2">
      <c r="A654" s="50"/>
      <c r="D654" s="53"/>
    </row>
    <row r="655" spans="1:4" x14ac:dyDescent="0.2">
      <c r="A655" s="50"/>
      <c r="D655" s="53"/>
    </row>
    <row r="656" spans="1:4" x14ac:dyDescent="0.2">
      <c r="A656" s="50"/>
      <c r="D656" s="53"/>
    </row>
    <row r="657" spans="1:4" x14ac:dyDescent="0.2">
      <c r="A657" s="50"/>
      <c r="D657" s="53"/>
    </row>
    <row r="658" spans="1:4" x14ac:dyDescent="0.2">
      <c r="A658" s="50"/>
      <c r="D658" s="53"/>
    </row>
    <row r="659" spans="1:4" x14ac:dyDescent="0.2">
      <c r="A659" s="50"/>
      <c r="D659" s="53"/>
    </row>
    <row r="660" spans="1:4" x14ac:dyDescent="0.2">
      <c r="A660" s="50"/>
      <c r="D660" s="53"/>
    </row>
    <row r="661" spans="1:4" x14ac:dyDescent="0.2">
      <c r="A661" s="50"/>
      <c r="D661" s="53"/>
    </row>
    <row r="662" spans="1:4" x14ac:dyDescent="0.2">
      <c r="A662" s="50"/>
      <c r="D662" s="53"/>
    </row>
    <row r="663" spans="1:4" x14ac:dyDescent="0.2">
      <c r="A663" s="50"/>
      <c r="D663" s="53"/>
    </row>
    <row r="664" spans="1:4" x14ac:dyDescent="0.2">
      <c r="A664" s="50"/>
      <c r="D664" s="53"/>
    </row>
    <row r="665" spans="1:4" x14ac:dyDescent="0.2">
      <c r="A665" s="50"/>
      <c r="D665" s="53"/>
    </row>
    <row r="666" spans="1:4" x14ac:dyDescent="0.2">
      <c r="A666" s="50"/>
      <c r="D666" s="53"/>
    </row>
    <row r="667" spans="1:4" x14ac:dyDescent="0.2">
      <c r="A667" s="50"/>
      <c r="D667" s="53"/>
    </row>
    <row r="668" spans="1:4" x14ac:dyDescent="0.2">
      <c r="A668" s="50"/>
      <c r="D668" s="53"/>
    </row>
    <row r="669" spans="1:4" x14ac:dyDescent="0.2">
      <c r="A669" s="50"/>
      <c r="D669" s="53"/>
    </row>
    <row r="670" spans="1:4" x14ac:dyDescent="0.2">
      <c r="A670" s="50"/>
      <c r="D670" s="53"/>
    </row>
    <row r="671" spans="1:4" x14ac:dyDescent="0.2">
      <c r="A671" s="50"/>
      <c r="D671" s="53"/>
    </row>
    <row r="672" spans="1:4" x14ac:dyDescent="0.2">
      <c r="A672" s="50"/>
      <c r="D672" s="53"/>
    </row>
    <row r="673" spans="1:4" x14ac:dyDescent="0.2">
      <c r="A673" s="50"/>
      <c r="D673" s="53"/>
    </row>
    <row r="674" spans="1:4" x14ac:dyDescent="0.2">
      <c r="A674" s="50"/>
      <c r="D674" s="53"/>
    </row>
    <row r="675" spans="1:4" x14ac:dyDescent="0.2">
      <c r="A675" s="50"/>
      <c r="D675" s="53"/>
    </row>
    <row r="676" spans="1:4" x14ac:dyDescent="0.2">
      <c r="A676" s="50"/>
      <c r="D676" s="53"/>
    </row>
    <row r="677" spans="1:4" x14ac:dyDescent="0.2">
      <c r="A677" s="50"/>
      <c r="D677" s="53"/>
    </row>
    <row r="678" spans="1:4" x14ac:dyDescent="0.2">
      <c r="A678" s="50"/>
      <c r="D678" s="53"/>
    </row>
    <row r="679" spans="1:4" x14ac:dyDescent="0.2">
      <c r="A679" s="50"/>
      <c r="D679" s="53"/>
    </row>
    <row r="680" spans="1:4" x14ac:dyDescent="0.2">
      <c r="A680" s="50"/>
      <c r="D680" s="53"/>
    </row>
    <row r="681" spans="1:4" x14ac:dyDescent="0.2">
      <c r="A681" s="50"/>
      <c r="D681" s="53"/>
    </row>
    <row r="682" spans="1:4" x14ac:dyDescent="0.2">
      <c r="A682" s="50"/>
      <c r="D682" s="53"/>
    </row>
    <row r="683" spans="1:4" x14ac:dyDescent="0.2">
      <c r="A683" s="50"/>
      <c r="D683" s="53"/>
    </row>
    <row r="684" spans="1:4" x14ac:dyDescent="0.2">
      <c r="A684" s="50"/>
      <c r="D684" s="53"/>
    </row>
    <row r="685" spans="1:4" x14ac:dyDescent="0.2">
      <c r="A685" s="50"/>
      <c r="D685" s="53"/>
    </row>
    <row r="686" spans="1:4" x14ac:dyDescent="0.2">
      <c r="A686" s="50"/>
      <c r="D686" s="53"/>
    </row>
    <row r="687" spans="1:4" x14ac:dyDescent="0.2">
      <c r="A687" s="50"/>
      <c r="D687" s="53"/>
    </row>
    <row r="688" spans="1:4" x14ac:dyDescent="0.2">
      <c r="A688" s="50"/>
      <c r="D688" s="53"/>
    </row>
    <row r="689" spans="1:4" x14ac:dyDescent="0.2">
      <c r="A689" s="50"/>
      <c r="D689" s="53"/>
    </row>
    <row r="690" spans="1:4" x14ac:dyDescent="0.2">
      <c r="A690" s="50"/>
      <c r="D690" s="53"/>
    </row>
    <row r="691" spans="1:4" x14ac:dyDescent="0.2">
      <c r="A691" s="50"/>
      <c r="D691" s="53"/>
    </row>
    <row r="692" spans="1:4" x14ac:dyDescent="0.2">
      <c r="A692" s="50"/>
      <c r="D692" s="53"/>
    </row>
    <row r="693" spans="1:4" x14ac:dyDescent="0.2">
      <c r="A693" s="50"/>
      <c r="D693" s="53"/>
    </row>
    <row r="694" spans="1:4" x14ac:dyDescent="0.2">
      <c r="A694" s="50"/>
      <c r="D694" s="53"/>
    </row>
    <row r="695" spans="1:4" x14ac:dyDescent="0.2">
      <c r="A695" s="50"/>
      <c r="D695" s="53"/>
    </row>
    <row r="696" spans="1:4" x14ac:dyDescent="0.2">
      <c r="A696" s="50"/>
      <c r="D696" s="53"/>
    </row>
    <row r="697" spans="1:4" x14ac:dyDescent="0.2">
      <c r="A697" s="50"/>
      <c r="D697" s="53"/>
    </row>
    <row r="698" spans="1:4" x14ac:dyDescent="0.2">
      <c r="A698" s="50"/>
      <c r="D698" s="53"/>
    </row>
    <row r="699" spans="1:4" x14ac:dyDescent="0.2">
      <c r="A699" s="50"/>
      <c r="D699" s="53"/>
    </row>
    <row r="700" spans="1:4" x14ac:dyDescent="0.2">
      <c r="A700" s="50"/>
      <c r="D700" s="53"/>
    </row>
    <row r="701" spans="1:4" x14ac:dyDescent="0.2">
      <c r="A701" s="50"/>
      <c r="D701" s="53"/>
    </row>
    <row r="702" spans="1:4" x14ac:dyDescent="0.2">
      <c r="A702" s="50"/>
      <c r="D702" s="53"/>
    </row>
    <row r="703" spans="1:4" x14ac:dyDescent="0.2">
      <c r="A703" s="50"/>
      <c r="D703" s="53"/>
    </row>
    <row r="704" spans="1:4" x14ac:dyDescent="0.2">
      <c r="A704" s="50"/>
      <c r="D704" s="53"/>
    </row>
    <row r="705" spans="1:4" x14ac:dyDescent="0.2">
      <c r="A705" s="50"/>
      <c r="D705" s="53"/>
    </row>
    <row r="706" spans="1:4" x14ac:dyDescent="0.2">
      <c r="A706" s="50"/>
      <c r="D706" s="53"/>
    </row>
    <row r="707" spans="1:4" x14ac:dyDescent="0.2">
      <c r="A707" s="50"/>
      <c r="D707" s="53"/>
    </row>
    <row r="708" spans="1:4" x14ac:dyDescent="0.2">
      <c r="A708" s="50"/>
      <c r="D708" s="53"/>
    </row>
    <row r="709" spans="1:4" x14ac:dyDescent="0.2">
      <c r="A709" s="50"/>
      <c r="D709" s="53"/>
    </row>
    <row r="710" spans="1:4" x14ac:dyDescent="0.2">
      <c r="A710" s="50"/>
      <c r="D710" s="53"/>
    </row>
    <row r="711" spans="1:4" x14ac:dyDescent="0.2">
      <c r="A711" s="50"/>
      <c r="D711" s="53"/>
    </row>
    <row r="712" spans="1:4" x14ac:dyDescent="0.2">
      <c r="A712" s="50"/>
      <c r="D712" s="53"/>
    </row>
    <row r="713" spans="1:4" x14ac:dyDescent="0.2">
      <c r="A713" s="50"/>
      <c r="D713" s="53"/>
    </row>
    <row r="714" spans="1:4" x14ac:dyDescent="0.2">
      <c r="A714" s="50"/>
      <c r="D714" s="53"/>
    </row>
    <row r="715" spans="1:4" x14ac:dyDescent="0.2">
      <c r="A715" s="50"/>
      <c r="D715" s="53"/>
    </row>
    <row r="716" spans="1:4" x14ac:dyDescent="0.2">
      <c r="A716" s="50"/>
      <c r="D716" s="53"/>
    </row>
    <row r="717" spans="1:4" x14ac:dyDescent="0.2">
      <c r="A717" s="50"/>
      <c r="D717" s="53"/>
    </row>
    <row r="718" spans="1:4" x14ac:dyDescent="0.2">
      <c r="A718" s="50"/>
      <c r="D718" s="53"/>
    </row>
    <row r="719" spans="1:4" x14ac:dyDescent="0.2">
      <c r="A719" s="50"/>
      <c r="D719" s="53"/>
    </row>
    <row r="720" spans="1:4" x14ac:dyDescent="0.2">
      <c r="A720" s="50"/>
      <c r="D720" s="53"/>
    </row>
    <row r="721" spans="1:4" x14ac:dyDescent="0.2">
      <c r="A721" s="50"/>
      <c r="D721" s="53"/>
    </row>
    <row r="722" spans="1:4" x14ac:dyDescent="0.2">
      <c r="A722" s="50"/>
      <c r="D722" s="53"/>
    </row>
    <row r="723" spans="1:4" x14ac:dyDescent="0.2">
      <c r="A723" s="50"/>
      <c r="D723" s="53"/>
    </row>
    <row r="724" spans="1:4" x14ac:dyDescent="0.2">
      <c r="A724" s="50"/>
      <c r="D724" s="53"/>
    </row>
    <row r="725" spans="1:4" x14ac:dyDescent="0.2">
      <c r="A725" s="50"/>
      <c r="D725" s="53"/>
    </row>
    <row r="726" spans="1:4" x14ac:dyDescent="0.2">
      <c r="A726" s="50"/>
      <c r="D726" s="53"/>
    </row>
    <row r="727" spans="1:4" x14ac:dyDescent="0.2">
      <c r="A727" s="50"/>
      <c r="D727" s="53"/>
    </row>
    <row r="728" spans="1:4" x14ac:dyDescent="0.2">
      <c r="A728" s="50"/>
      <c r="D728" s="53"/>
    </row>
    <row r="729" spans="1:4" x14ac:dyDescent="0.2">
      <c r="A729" s="50"/>
      <c r="D729" s="53"/>
    </row>
    <row r="730" spans="1:4" x14ac:dyDescent="0.2">
      <c r="A730" s="50"/>
      <c r="D730" s="53"/>
    </row>
    <row r="731" spans="1:4" x14ac:dyDescent="0.2">
      <c r="A731" s="50"/>
      <c r="D731" s="53"/>
    </row>
    <row r="732" spans="1:4" x14ac:dyDescent="0.2">
      <c r="A732" s="50"/>
      <c r="D732" s="53"/>
    </row>
    <row r="733" spans="1:4" x14ac:dyDescent="0.2">
      <c r="A733" s="50"/>
      <c r="D733" s="53"/>
    </row>
    <row r="734" spans="1:4" x14ac:dyDescent="0.2">
      <c r="A734" s="50"/>
      <c r="D734" s="53"/>
    </row>
    <row r="735" spans="1:4" x14ac:dyDescent="0.2">
      <c r="A735" s="50"/>
      <c r="D735" s="53"/>
    </row>
    <row r="736" spans="1:4" x14ac:dyDescent="0.2">
      <c r="A736" s="50"/>
      <c r="D736" s="53"/>
    </row>
    <row r="737" spans="1:4" x14ac:dyDescent="0.2">
      <c r="A737" s="50"/>
      <c r="D737" s="53"/>
    </row>
    <row r="738" spans="1:4" x14ac:dyDescent="0.2">
      <c r="A738" s="50"/>
      <c r="D738" s="53"/>
    </row>
    <row r="739" spans="1:4" x14ac:dyDescent="0.2">
      <c r="A739" s="50"/>
      <c r="D739" s="53"/>
    </row>
    <row r="740" spans="1:4" x14ac:dyDescent="0.2">
      <c r="A740" s="50"/>
      <c r="D740" s="53"/>
    </row>
    <row r="741" spans="1:4" x14ac:dyDescent="0.2">
      <c r="A741" s="50"/>
      <c r="D741" s="53"/>
    </row>
    <row r="742" spans="1:4" x14ac:dyDescent="0.2">
      <c r="A742" s="50"/>
      <c r="D742" s="53"/>
    </row>
    <row r="743" spans="1:4" x14ac:dyDescent="0.2">
      <c r="A743" s="50"/>
      <c r="D743" s="53"/>
    </row>
    <row r="744" spans="1:4" x14ac:dyDescent="0.2">
      <c r="A744" s="50"/>
      <c r="D744" s="53"/>
    </row>
    <row r="745" spans="1:4" x14ac:dyDescent="0.2">
      <c r="A745" s="50"/>
      <c r="D745" s="53"/>
    </row>
    <row r="746" spans="1:4" x14ac:dyDescent="0.2">
      <c r="A746" s="50"/>
      <c r="D746" s="53"/>
    </row>
    <row r="747" spans="1:4" x14ac:dyDescent="0.2">
      <c r="A747" s="50"/>
      <c r="D747" s="53"/>
    </row>
    <row r="748" spans="1:4" x14ac:dyDescent="0.2">
      <c r="A748" s="50"/>
      <c r="D748" s="53"/>
    </row>
    <row r="749" spans="1:4" x14ac:dyDescent="0.2">
      <c r="A749" s="50"/>
      <c r="D749" s="53"/>
    </row>
    <row r="750" spans="1:4" x14ac:dyDescent="0.2">
      <c r="A750" s="50"/>
      <c r="D750" s="53"/>
    </row>
    <row r="751" spans="1:4" x14ac:dyDescent="0.2">
      <c r="A751" s="50"/>
      <c r="D751" s="53"/>
    </row>
    <row r="752" spans="1:4" x14ac:dyDescent="0.2">
      <c r="A752" s="50"/>
      <c r="D752" s="53"/>
    </row>
    <row r="753" spans="1:4" x14ac:dyDescent="0.2">
      <c r="A753" s="50"/>
      <c r="D753" s="53"/>
    </row>
    <row r="754" spans="1:4" x14ac:dyDescent="0.2">
      <c r="A754" s="50"/>
      <c r="D754" s="53"/>
    </row>
    <row r="755" spans="1:4" x14ac:dyDescent="0.2">
      <c r="A755" s="50"/>
      <c r="D755" s="53"/>
    </row>
    <row r="756" spans="1:4" x14ac:dyDescent="0.2">
      <c r="A756" s="50"/>
      <c r="D756" s="53"/>
    </row>
    <row r="757" spans="1:4" x14ac:dyDescent="0.2">
      <c r="A757" s="50"/>
      <c r="D757" s="53"/>
    </row>
    <row r="758" spans="1:4" x14ac:dyDescent="0.2">
      <c r="A758" s="50"/>
      <c r="D758" s="53"/>
    </row>
    <row r="759" spans="1:4" x14ac:dyDescent="0.2">
      <c r="A759" s="50"/>
      <c r="D759" s="53"/>
    </row>
    <row r="760" spans="1:4" x14ac:dyDescent="0.2">
      <c r="A760" s="50"/>
      <c r="D760" s="53"/>
    </row>
    <row r="761" spans="1:4" x14ac:dyDescent="0.2">
      <c r="A761" s="50"/>
      <c r="D761" s="53"/>
    </row>
    <row r="762" spans="1:4" x14ac:dyDescent="0.2">
      <c r="A762" s="50"/>
      <c r="D762" s="53"/>
    </row>
    <row r="763" spans="1:4" x14ac:dyDescent="0.2">
      <c r="A763" s="50"/>
      <c r="D763" s="53"/>
    </row>
    <row r="764" spans="1:4" x14ac:dyDescent="0.2">
      <c r="A764" s="50"/>
      <c r="D764" s="53"/>
    </row>
    <row r="765" spans="1:4" x14ac:dyDescent="0.2">
      <c r="A765" s="50"/>
      <c r="D765" s="53"/>
    </row>
    <row r="766" spans="1:4" x14ac:dyDescent="0.2">
      <c r="A766" s="50"/>
      <c r="D766" s="53"/>
    </row>
    <row r="767" spans="1:4" x14ac:dyDescent="0.2">
      <c r="A767" s="50"/>
      <c r="D767" s="53"/>
    </row>
    <row r="768" spans="1:4" x14ac:dyDescent="0.2">
      <c r="A768" s="50"/>
      <c r="D768" s="53"/>
    </row>
    <row r="769" spans="1:4" x14ac:dyDescent="0.2">
      <c r="A769" s="50"/>
      <c r="D769" s="53"/>
    </row>
    <row r="770" spans="1:4" x14ac:dyDescent="0.2">
      <c r="A770" s="50"/>
      <c r="D770" s="53"/>
    </row>
    <row r="771" spans="1:4" x14ac:dyDescent="0.2">
      <c r="A771" s="50"/>
      <c r="D771" s="53"/>
    </row>
    <row r="772" spans="1:4" x14ac:dyDescent="0.2">
      <c r="A772" s="50"/>
      <c r="D772" s="53"/>
    </row>
    <row r="773" spans="1:4" x14ac:dyDescent="0.2">
      <c r="A773" s="50"/>
      <c r="D773" s="53"/>
    </row>
    <row r="774" spans="1:4" x14ac:dyDescent="0.2">
      <c r="A774" s="50"/>
      <c r="D774" s="53"/>
    </row>
    <row r="775" spans="1:4" x14ac:dyDescent="0.2">
      <c r="A775" s="50"/>
      <c r="D775" s="53"/>
    </row>
    <row r="776" spans="1:4" x14ac:dyDescent="0.2">
      <c r="A776" s="50"/>
      <c r="D776" s="53"/>
    </row>
    <row r="777" spans="1:4" x14ac:dyDescent="0.2">
      <c r="A777" s="50"/>
      <c r="D777" s="53"/>
    </row>
    <row r="778" spans="1:4" x14ac:dyDescent="0.2">
      <c r="A778" s="50"/>
      <c r="D778" s="53"/>
    </row>
    <row r="779" spans="1:4" x14ac:dyDescent="0.2">
      <c r="A779" s="50"/>
      <c r="D779" s="53"/>
    </row>
    <row r="780" spans="1:4" x14ac:dyDescent="0.2">
      <c r="A780" s="50"/>
      <c r="D780" s="53"/>
    </row>
    <row r="781" spans="1:4" x14ac:dyDescent="0.2">
      <c r="A781" s="50"/>
      <c r="D781" s="53"/>
    </row>
    <row r="782" spans="1:4" x14ac:dyDescent="0.2">
      <c r="A782" s="50"/>
      <c r="D782" s="53"/>
    </row>
    <row r="783" spans="1:4" x14ac:dyDescent="0.2">
      <c r="A783" s="50"/>
      <c r="D783" s="53"/>
    </row>
    <row r="784" spans="1:4" x14ac:dyDescent="0.2">
      <c r="A784" s="50"/>
      <c r="D784" s="53"/>
    </row>
    <row r="785" spans="1:4" x14ac:dyDescent="0.2">
      <c r="A785" s="50"/>
      <c r="D785" s="53"/>
    </row>
    <row r="786" spans="1:4" x14ac:dyDescent="0.2">
      <c r="A786" s="50"/>
      <c r="D786" s="53"/>
    </row>
    <row r="787" spans="1:4" x14ac:dyDescent="0.2">
      <c r="A787" s="50"/>
      <c r="D787" s="53"/>
    </row>
    <row r="788" spans="1:4" x14ac:dyDescent="0.2">
      <c r="A788" s="50"/>
      <c r="D788" s="53"/>
    </row>
    <row r="789" spans="1:4" x14ac:dyDescent="0.2">
      <c r="A789" s="50"/>
      <c r="D789" s="53"/>
    </row>
    <row r="790" spans="1:4" x14ac:dyDescent="0.2">
      <c r="A790" s="50"/>
      <c r="D790" s="53"/>
    </row>
    <row r="791" spans="1:4" x14ac:dyDescent="0.2">
      <c r="A791" s="50"/>
      <c r="D791" s="53"/>
    </row>
    <row r="792" spans="1:4" x14ac:dyDescent="0.2">
      <c r="A792" s="50"/>
      <c r="D792" s="53"/>
    </row>
    <row r="793" spans="1:4" x14ac:dyDescent="0.2">
      <c r="A793" s="50"/>
      <c r="D793" s="53"/>
    </row>
    <row r="794" spans="1:4" x14ac:dyDescent="0.2">
      <c r="A794" s="50"/>
      <c r="D794" s="53"/>
    </row>
    <row r="795" spans="1:4" x14ac:dyDescent="0.2">
      <c r="A795" s="50"/>
      <c r="D795" s="53"/>
    </row>
    <row r="796" spans="1:4" x14ac:dyDescent="0.2">
      <c r="A796" s="50"/>
      <c r="D796" s="53"/>
    </row>
    <row r="797" spans="1:4" x14ac:dyDescent="0.2">
      <c r="A797" s="50"/>
      <c r="D797" s="53"/>
    </row>
    <row r="798" spans="1:4" x14ac:dyDescent="0.2">
      <c r="A798" s="50"/>
      <c r="D798" s="53"/>
    </row>
    <row r="799" spans="1:4" x14ac:dyDescent="0.2">
      <c r="A799" s="50"/>
      <c r="D799" s="53"/>
    </row>
    <row r="800" spans="1:4" x14ac:dyDescent="0.2">
      <c r="A800" s="50"/>
      <c r="D800" s="53"/>
    </row>
    <row r="801" spans="1:4" x14ac:dyDescent="0.2">
      <c r="A801" s="50"/>
      <c r="D801" s="53"/>
    </row>
    <row r="802" spans="1:4" x14ac:dyDescent="0.2">
      <c r="A802" s="50"/>
      <c r="D802" s="53"/>
    </row>
    <row r="803" spans="1:4" x14ac:dyDescent="0.2">
      <c r="A803" s="50"/>
      <c r="D803" s="53"/>
    </row>
    <row r="804" spans="1:4" x14ac:dyDescent="0.2">
      <c r="A804" s="50"/>
      <c r="D804" s="53"/>
    </row>
    <row r="805" spans="1:4" x14ac:dyDescent="0.2">
      <c r="A805" s="50"/>
      <c r="D805" s="53"/>
    </row>
    <row r="806" spans="1:4" x14ac:dyDescent="0.2">
      <c r="A806" s="50"/>
      <c r="D806" s="53"/>
    </row>
    <row r="807" spans="1:4" x14ac:dyDescent="0.2">
      <c r="A807" s="50"/>
      <c r="D807" s="53"/>
    </row>
    <row r="808" spans="1:4" x14ac:dyDescent="0.2">
      <c r="A808" s="50"/>
      <c r="D808" s="53"/>
    </row>
    <row r="809" spans="1:4" x14ac:dyDescent="0.2">
      <c r="A809" s="50"/>
      <c r="D809" s="53"/>
    </row>
    <row r="810" spans="1:4" x14ac:dyDescent="0.2">
      <c r="A810" s="50"/>
      <c r="D810" s="53"/>
    </row>
    <row r="811" spans="1:4" x14ac:dyDescent="0.2">
      <c r="A811" s="50"/>
      <c r="D811" s="53"/>
    </row>
    <row r="812" spans="1:4" x14ac:dyDescent="0.2">
      <c r="A812" s="50"/>
      <c r="D812" s="53"/>
    </row>
    <row r="813" spans="1:4" x14ac:dyDescent="0.2">
      <c r="A813" s="50"/>
      <c r="D813" s="53"/>
    </row>
    <row r="814" spans="1:4" x14ac:dyDescent="0.2">
      <c r="A814" s="50"/>
      <c r="D814" s="53"/>
    </row>
    <row r="815" spans="1:4" x14ac:dyDescent="0.2">
      <c r="A815" s="50"/>
      <c r="D815" s="53"/>
    </row>
    <row r="816" spans="1:4" x14ac:dyDescent="0.2">
      <c r="A816" s="50"/>
      <c r="D816" s="53"/>
    </row>
    <row r="817" spans="1:4" x14ac:dyDescent="0.2">
      <c r="A817" s="50"/>
      <c r="D817" s="53"/>
    </row>
    <row r="818" spans="1:4" x14ac:dyDescent="0.2">
      <c r="A818" s="50"/>
      <c r="D818" s="53"/>
    </row>
    <row r="819" spans="1:4" x14ac:dyDescent="0.2">
      <c r="A819" s="50"/>
      <c r="D819" s="53"/>
    </row>
    <row r="820" spans="1:4" x14ac:dyDescent="0.2">
      <c r="A820" s="50"/>
      <c r="D820" s="53"/>
    </row>
    <row r="821" spans="1:4" x14ac:dyDescent="0.2">
      <c r="A821" s="50"/>
      <c r="D821" s="53"/>
    </row>
    <row r="822" spans="1:4" x14ac:dyDescent="0.2">
      <c r="A822" s="50"/>
      <c r="D822" s="53"/>
    </row>
    <row r="823" spans="1:4" x14ac:dyDescent="0.2">
      <c r="A823" s="50"/>
      <c r="D823" s="53"/>
    </row>
    <row r="824" spans="1:4" x14ac:dyDescent="0.2">
      <c r="A824" s="50"/>
      <c r="D824" s="53"/>
    </row>
    <row r="825" spans="1:4" x14ac:dyDescent="0.2">
      <c r="A825" s="50"/>
      <c r="D825" s="53"/>
    </row>
    <row r="826" spans="1:4" x14ac:dyDescent="0.2">
      <c r="A826" s="50"/>
      <c r="D826" s="53"/>
    </row>
    <row r="827" spans="1:4" x14ac:dyDescent="0.2">
      <c r="A827" s="50"/>
      <c r="D827" s="53"/>
    </row>
    <row r="828" spans="1:4" x14ac:dyDescent="0.2">
      <c r="A828" s="50"/>
      <c r="D828" s="53"/>
    </row>
    <row r="829" spans="1:4" x14ac:dyDescent="0.2">
      <c r="A829" s="50"/>
      <c r="D829" s="53"/>
    </row>
    <row r="830" spans="1:4" x14ac:dyDescent="0.2">
      <c r="A830" s="50"/>
      <c r="D830" s="53"/>
    </row>
    <row r="831" spans="1:4" x14ac:dyDescent="0.2">
      <c r="A831" s="50"/>
      <c r="D831" s="53"/>
    </row>
    <row r="832" spans="1:4" x14ac:dyDescent="0.2">
      <c r="A832" s="50"/>
      <c r="D832" s="53"/>
    </row>
    <row r="833" spans="1:4" x14ac:dyDescent="0.2">
      <c r="A833" s="50"/>
      <c r="D833" s="53"/>
    </row>
    <row r="834" spans="1:4" x14ac:dyDescent="0.2">
      <c r="A834" s="50"/>
      <c r="D834" s="53"/>
    </row>
    <row r="835" spans="1:4" x14ac:dyDescent="0.2">
      <c r="A835" s="50"/>
      <c r="D835" s="53"/>
    </row>
    <row r="836" spans="1:4" x14ac:dyDescent="0.2">
      <c r="A836" s="50"/>
      <c r="D836" s="53"/>
    </row>
    <row r="837" spans="1:4" x14ac:dyDescent="0.2">
      <c r="A837" s="50"/>
      <c r="D837" s="53"/>
    </row>
    <row r="838" spans="1:4" x14ac:dyDescent="0.2">
      <c r="A838" s="50"/>
      <c r="D838" s="53"/>
    </row>
    <row r="839" spans="1:4" x14ac:dyDescent="0.2">
      <c r="A839" s="50"/>
      <c r="D839" s="53"/>
    </row>
    <row r="840" spans="1:4" x14ac:dyDescent="0.2">
      <c r="A840" s="50"/>
      <c r="D840" s="53"/>
    </row>
    <row r="841" spans="1:4" x14ac:dyDescent="0.2">
      <c r="A841" s="50"/>
      <c r="D841" s="53"/>
    </row>
    <row r="842" spans="1:4" x14ac:dyDescent="0.2">
      <c r="A842" s="50"/>
      <c r="D842" s="53"/>
    </row>
    <row r="843" spans="1:4" x14ac:dyDescent="0.2">
      <c r="A843" s="50"/>
      <c r="D843" s="53"/>
    </row>
    <row r="844" spans="1:4" x14ac:dyDescent="0.2">
      <c r="A844" s="50"/>
      <c r="D844" s="53"/>
    </row>
    <row r="845" spans="1:4" x14ac:dyDescent="0.2">
      <c r="A845" s="50"/>
      <c r="D845" s="53"/>
    </row>
    <row r="846" spans="1:4" x14ac:dyDescent="0.2">
      <c r="A846" s="50"/>
      <c r="D846" s="53"/>
    </row>
    <row r="847" spans="1:4" x14ac:dyDescent="0.2">
      <c r="A847" s="50"/>
      <c r="D847" s="53"/>
    </row>
    <row r="848" spans="1:4" x14ac:dyDescent="0.2">
      <c r="A848" s="50"/>
      <c r="D848" s="53"/>
    </row>
    <row r="849" spans="1:4" x14ac:dyDescent="0.2">
      <c r="A849" s="50"/>
      <c r="D849" s="53"/>
    </row>
    <row r="850" spans="1:4" x14ac:dyDescent="0.2">
      <c r="A850" s="50"/>
      <c r="D850" s="53"/>
    </row>
    <row r="851" spans="1:4" x14ac:dyDescent="0.2">
      <c r="A851" s="50"/>
      <c r="D851" s="53"/>
    </row>
    <row r="852" spans="1:4" x14ac:dyDescent="0.2">
      <c r="A852" s="50"/>
      <c r="D852" s="53"/>
    </row>
    <row r="853" spans="1:4" x14ac:dyDescent="0.2">
      <c r="A853" s="50"/>
      <c r="D853" s="53"/>
    </row>
    <row r="854" spans="1:4" x14ac:dyDescent="0.2">
      <c r="A854" s="50"/>
      <c r="D854" s="53"/>
    </row>
    <row r="855" spans="1:4" x14ac:dyDescent="0.2">
      <c r="A855" s="50"/>
      <c r="D855" s="53"/>
    </row>
    <row r="856" spans="1:4" x14ac:dyDescent="0.2">
      <c r="A856" s="50"/>
      <c r="D856" s="53"/>
    </row>
    <row r="857" spans="1:4" x14ac:dyDescent="0.2">
      <c r="A857" s="50"/>
      <c r="D857" s="53"/>
    </row>
    <row r="858" spans="1:4" x14ac:dyDescent="0.2">
      <c r="A858" s="50"/>
      <c r="D858" s="53"/>
    </row>
    <row r="859" spans="1:4" x14ac:dyDescent="0.2">
      <c r="A859" s="50"/>
      <c r="D859" s="53"/>
    </row>
    <row r="860" spans="1:4" x14ac:dyDescent="0.2">
      <c r="A860" s="50"/>
      <c r="D860" s="53"/>
    </row>
    <row r="861" spans="1:4" x14ac:dyDescent="0.2">
      <c r="A861" s="50"/>
      <c r="D861" s="53"/>
    </row>
    <row r="862" spans="1:4" x14ac:dyDescent="0.2">
      <c r="A862" s="50"/>
      <c r="D862" s="53"/>
    </row>
    <row r="863" spans="1:4" x14ac:dyDescent="0.2">
      <c r="A863" s="50"/>
      <c r="D863" s="53"/>
    </row>
    <row r="864" spans="1:4" x14ac:dyDescent="0.2">
      <c r="A864" s="50"/>
      <c r="D864" s="53"/>
    </row>
    <row r="865" spans="1:4" x14ac:dyDescent="0.2">
      <c r="A865" s="50"/>
      <c r="D865" s="53"/>
    </row>
    <row r="866" spans="1:4" x14ac:dyDescent="0.2">
      <c r="A866" s="50"/>
      <c r="D866" s="53"/>
    </row>
    <row r="867" spans="1:4" x14ac:dyDescent="0.2">
      <c r="A867" s="50"/>
      <c r="D867" s="53"/>
    </row>
    <row r="868" spans="1:4" x14ac:dyDescent="0.2">
      <c r="A868" s="50"/>
      <c r="D868" s="53"/>
    </row>
    <row r="869" spans="1:4" x14ac:dyDescent="0.2">
      <c r="A869" s="50"/>
      <c r="D869" s="53"/>
    </row>
    <row r="870" spans="1:4" x14ac:dyDescent="0.2">
      <c r="A870" s="50"/>
      <c r="D870" s="53"/>
    </row>
    <row r="871" spans="1:4" x14ac:dyDescent="0.2">
      <c r="A871" s="50"/>
      <c r="D871" s="53"/>
    </row>
    <row r="872" spans="1:4" x14ac:dyDescent="0.2">
      <c r="A872" s="50"/>
      <c r="D872" s="53"/>
    </row>
    <row r="873" spans="1:4" x14ac:dyDescent="0.2">
      <c r="A873" s="50"/>
      <c r="D873" s="53"/>
    </row>
    <row r="874" spans="1:4" x14ac:dyDescent="0.2">
      <c r="A874" s="50"/>
      <c r="D874" s="53"/>
    </row>
    <row r="875" spans="1:4" x14ac:dyDescent="0.2">
      <c r="A875" s="50"/>
      <c r="D875" s="53"/>
    </row>
    <row r="876" spans="1:4" x14ac:dyDescent="0.2">
      <c r="A876" s="50"/>
      <c r="D876" s="53"/>
    </row>
    <row r="877" spans="1:4" x14ac:dyDescent="0.2">
      <c r="A877" s="50"/>
      <c r="D877" s="53"/>
    </row>
    <row r="878" spans="1:4" x14ac:dyDescent="0.2">
      <c r="A878" s="50"/>
      <c r="D878" s="53"/>
    </row>
    <row r="879" spans="1:4" x14ac:dyDescent="0.2">
      <c r="A879" s="50"/>
      <c r="D879" s="53"/>
    </row>
    <row r="880" spans="1:4" x14ac:dyDescent="0.2">
      <c r="A880" s="50"/>
      <c r="D880" s="53"/>
    </row>
    <row r="881" spans="1:4" x14ac:dyDescent="0.2">
      <c r="A881" s="50"/>
      <c r="D881" s="53"/>
    </row>
    <row r="882" spans="1:4" x14ac:dyDescent="0.2">
      <c r="A882" s="50"/>
      <c r="D882" s="53"/>
    </row>
    <row r="883" spans="1:4" x14ac:dyDescent="0.2">
      <c r="A883" s="50"/>
      <c r="D883" s="53"/>
    </row>
    <row r="884" spans="1:4" x14ac:dyDescent="0.2">
      <c r="A884" s="50"/>
      <c r="D884" s="53"/>
    </row>
    <row r="885" spans="1:4" x14ac:dyDescent="0.2">
      <c r="A885" s="50"/>
      <c r="D885" s="53"/>
    </row>
    <row r="886" spans="1:4" x14ac:dyDescent="0.2">
      <c r="A886" s="50"/>
      <c r="D886" s="53"/>
    </row>
    <row r="887" spans="1:4" x14ac:dyDescent="0.2">
      <c r="A887" s="50"/>
      <c r="D887" s="53"/>
    </row>
    <row r="888" spans="1:4" x14ac:dyDescent="0.2">
      <c r="A888" s="50"/>
      <c r="D888" s="53"/>
    </row>
    <row r="889" spans="1:4" x14ac:dyDescent="0.2">
      <c r="A889" s="50"/>
      <c r="D889" s="53"/>
    </row>
    <row r="890" spans="1:4" x14ac:dyDescent="0.2">
      <c r="A890" s="50"/>
      <c r="D890" s="53"/>
    </row>
    <row r="891" spans="1:4" x14ac:dyDescent="0.2">
      <c r="A891" s="50"/>
      <c r="D891" s="53"/>
    </row>
    <row r="892" spans="1:4" x14ac:dyDescent="0.2">
      <c r="A892" s="50"/>
      <c r="D892" s="53"/>
    </row>
    <row r="893" spans="1:4" x14ac:dyDescent="0.2">
      <c r="A893" s="50"/>
      <c r="D893" s="53"/>
    </row>
    <row r="894" spans="1:4" x14ac:dyDescent="0.2">
      <c r="A894" s="50"/>
      <c r="D894" s="53"/>
    </row>
    <row r="895" spans="1:4" x14ac:dyDescent="0.2">
      <c r="A895" s="50"/>
      <c r="D895" s="53"/>
    </row>
    <row r="896" spans="1:4" x14ac:dyDescent="0.2">
      <c r="A896" s="50"/>
      <c r="D896" s="53"/>
    </row>
    <row r="897" spans="1:4" x14ac:dyDescent="0.2">
      <c r="A897" s="50"/>
      <c r="D897" s="53"/>
    </row>
    <row r="898" spans="1:4" x14ac:dyDescent="0.2">
      <c r="A898" s="50"/>
      <c r="D898" s="53"/>
    </row>
    <row r="899" spans="1:4" x14ac:dyDescent="0.2">
      <c r="A899" s="50"/>
      <c r="D899" s="53"/>
    </row>
    <row r="900" spans="1:4" x14ac:dyDescent="0.2">
      <c r="A900" s="50"/>
      <c r="D900" s="53"/>
    </row>
    <row r="901" spans="1:4" x14ac:dyDescent="0.2">
      <c r="A901" s="50"/>
      <c r="D901" s="53"/>
    </row>
    <row r="902" spans="1:4" x14ac:dyDescent="0.2">
      <c r="A902" s="50"/>
      <c r="D902" s="53"/>
    </row>
    <row r="903" spans="1:4" x14ac:dyDescent="0.2">
      <c r="A903" s="50"/>
      <c r="D903" s="53"/>
    </row>
    <row r="904" spans="1:4" x14ac:dyDescent="0.2">
      <c r="A904" s="50"/>
      <c r="D904" s="53"/>
    </row>
    <row r="905" spans="1:4" x14ac:dyDescent="0.2">
      <c r="A905" s="50"/>
      <c r="D905" s="53"/>
    </row>
    <row r="906" spans="1:4" x14ac:dyDescent="0.2">
      <c r="A906" s="50"/>
      <c r="D906" s="53"/>
    </row>
    <row r="907" spans="1:4" x14ac:dyDescent="0.2">
      <c r="A907" s="50"/>
      <c r="D907" s="53"/>
    </row>
    <row r="908" spans="1:4" x14ac:dyDescent="0.2">
      <c r="A908" s="50"/>
      <c r="D908" s="53"/>
    </row>
    <row r="909" spans="1:4" x14ac:dyDescent="0.2">
      <c r="A909" s="50"/>
      <c r="D909" s="53"/>
    </row>
    <row r="910" spans="1:4" x14ac:dyDescent="0.2">
      <c r="A910" s="50"/>
      <c r="D910" s="53"/>
    </row>
    <row r="911" spans="1:4" x14ac:dyDescent="0.2">
      <c r="A911" s="50"/>
      <c r="D911" s="53"/>
    </row>
    <row r="912" spans="1:4" x14ac:dyDescent="0.2">
      <c r="A912" s="50"/>
      <c r="D912" s="53"/>
    </row>
    <row r="913" spans="1:4" x14ac:dyDescent="0.2">
      <c r="A913" s="50"/>
      <c r="D913" s="53"/>
    </row>
    <row r="914" spans="1:4" x14ac:dyDescent="0.2">
      <c r="A914" s="50"/>
      <c r="D914" s="53"/>
    </row>
    <row r="915" spans="1:4" x14ac:dyDescent="0.2">
      <c r="A915" s="50"/>
      <c r="D915" s="53"/>
    </row>
    <row r="916" spans="1:4" x14ac:dyDescent="0.2">
      <c r="A916" s="50"/>
      <c r="D916" s="53"/>
    </row>
    <row r="917" spans="1:4" x14ac:dyDescent="0.2">
      <c r="A917" s="50"/>
      <c r="D917" s="53"/>
    </row>
    <row r="918" spans="1:4" x14ac:dyDescent="0.2">
      <c r="A918" s="50"/>
      <c r="D918" s="53"/>
    </row>
    <row r="919" spans="1:4" x14ac:dyDescent="0.2">
      <c r="A919" s="50"/>
      <c r="D919" s="53"/>
    </row>
    <row r="920" spans="1:4" x14ac:dyDescent="0.2">
      <c r="A920" s="50"/>
      <c r="D920" s="53"/>
    </row>
    <row r="921" spans="1:4" x14ac:dyDescent="0.2">
      <c r="A921" s="50"/>
      <c r="D921" s="53"/>
    </row>
    <row r="922" spans="1:4" x14ac:dyDescent="0.2">
      <c r="A922" s="50"/>
      <c r="D922" s="53"/>
    </row>
    <row r="923" spans="1:4" x14ac:dyDescent="0.2">
      <c r="A923" s="50"/>
      <c r="D923" s="53"/>
    </row>
    <row r="924" spans="1:4" x14ac:dyDescent="0.2">
      <c r="A924" s="50"/>
      <c r="D924" s="53"/>
    </row>
    <row r="925" spans="1:4" x14ac:dyDescent="0.2">
      <c r="A925" s="50"/>
      <c r="D925" s="53"/>
    </row>
    <row r="926" spans="1:4" x14ac:dyDescent="0.2">
      <c r="A926" s="50"/>
      <c r="D926" s="53"/>
    </row>
    <row r="927" spans="1:4" x14ac:dyDescent="0.2">
      <c r="A927" s="50"/>
      <c r="D927" s="53"/>
    </row>
    <row r="928" spans="1:4" x14ac:dyDescent="0.2">
      <c r="A928" s="50"/>
      <c r="D928" s="53"/>
    </row>
    <row r="929" spans="1:4" x14ac:dyDescent="0.2">
      <c r="A929" s="50"/>
      <c r="D929" s="53"/>
    </row>
    <row r="930" spans="1:4" x14ac:dyDescent="0.2">
      <c r="A930" s="50"/>
      <c r="D930" s="53"/>
    </row>
    <row r="931" spans="1:4" x14ac:dyDescent="0.2">
      <c r="A931" s="50"/>
      <c r="D931" s="53"/>
    </row>
    <row r="932" spans="1:4" x14ac:dyDescent="0.2">
      <c r="A932" s="50"/>
      <c r="D932" s="53"/>
    </row>
    <row r="933" spans="1:4" x14ac:dyDescent="0.2">
      <c r="A933" s="50"/>
      <c r="D933" s="53"/>
    </row>
    <row r="934" spans="1:4" x14ac:dyDescent="0.2">
      <c r="A934" s="50"/>
      <c r="D934" s="53"/>
    </row>
    <row r="935" spans="1:4" x14ac:dyDescent="0.2">
      <c r="A935" s="50"/>
      <c r="D935" s="53"/>
    </row>
    <row r="936" spans="1:4" x14ac:dyDescent="0.2">
      <c r="A936" s="50"/>
      <c r="D936" s="53"/>
    </row>
    <row r="937" spans="1:4" x14ac:dyDescent="0.2">
      <c r="A937" s="50"/>
      <c r="D937" s="53"/>
    </row>
    <row r="938" spans="1:4" x14ac:dyDescent="0.2">
      <c r="A938" s="50"/>
      <c r="D938" s="53"/>
    </row>
    <row r="939" spans="1:4" x14ac:dyDescent="0.2">
      <c r="A939" s="50"/>
      <c r="D939" s="53"/>
    </row>
    <row r="940" spans="1:4" x14ac:dyDescent="0.2">
      <c r="A940" s="50"/>
      <c r="D940" s="53"/>
    </row>
    <row r="941" spans="1:4" x14ac:dyDescent="0.2">
      <c r="A941" s="50"/>
      <c r="D941" s="53"/>
    </row>
    <row r="942" spans="1:4" x14ac:dyDescent="0.2">
      <c r="A942" s="50"/>
      <c r="D942" s="53"/>
    </row>
    <row r="943" spans="1:4" x14ac:dyDescent="0.2">
      <c r="A943" s="50"/>
      <c r="D943" s="53"/>
    </row>
    <row r="944" spans="1:4" x14ac:dyDescent="0.2">
      <c r="A944" s="50"/>
      <c r="D944" s="53"/>
    </row>
    <row r="945" spans="1:4" x14ac:dyDescent="0.2">
      <c r="A945" s="50"/>
      <c r="D945" s="53"/>
    </row>
    <row r="946" spans="1:4" x14ac:dyDescent="0.2">
      <c r="A946" s="50"/>
      <c r="D946" s="53"/>
    </row>
    <row r="947" spans="1:4" x14ac:dyDescent="0.2">
      <c r="A947" s="50"/>
      <c r="D947" s="53"/>
    </row>
    <row r="948" spans="1:4" x14ac:dyDescent="0.2">
      <c r="A948" s="50"/>
      <c r="D948" s="53"/>
    </row>
    <row r="949" spans="1:4" x14ac:dyDescent="0.2">
      <c r="A949" s="50"/>
      <c r="D949" s="53"/>
    </row>
    <row r="950" spans="1:4" x14ac:dyDescent="0.2">
      <c r="A950" s="50"/>
      <c r="D950" s="53"/>
    </row>
    <row r="951" spans="1:4" x14ac:dyDescent="0.2">
      <c r="A951" s="50"/>
      <c r="D951" s="53"/>
    </row>
    <row r="952" spans="1:4" x14ac:dyDescent="0.2">
      <c r="A952" s="50"/>
      <c r="D952" s="53"/>
    </row>
    <row r="953" spans="1:4" x14ac:dyDescent="0.2">
      <c r="A953" s="50"/>
      <c r="D953" s="53"/>
    </row>
    <row r="954" spans="1:4" x14ac:dyDescent="0.2">
      <c r="A954" s="50"/>
      <c r="D954" s="53"/>
    </row>
    <row r="955" spans="1:4" x14ac:dyDescent="0.2">
      <c r="A955" s="50"/>
      <c r="D955" s="53"/>
    </row>
    <row r="956" spans="1:4" x14ac:dyDescent="0.2">
      <c r="A956" s="50"/>
      <c r="D956" s="53"/>
    </row>
    <row r="957" spans="1:4" x14ac:dyDescent="0.2">
      <c r="A957" s="50"/>
      <c r="D957" s="53"/>
    </row>
    <row r="958" spans="1:4" x14ac:dyDescent="0.2">
      <c r="A958" s="50"/>
      <c r="D958" s="53"/>
    </row>
    <row r="959" spans="1:4" x14ac:dyDescent="0.2">
      <c r="A959" s="50"/>
      <c r="D959" s="53"/>
    </row>
    <row r="960" spans="1:4" x14ac:dyDescent="0.2">
      <c r="A960" s="50"/>
      <c r="D960" s="53"/>
    </row>
    <row r="961" spans="1:4" x14ac:dyDescent="0.2">
      <c r="A961" s="50"/>
      <c r="D961" s="53"/>
    </row>
    <row r="962" spans="1:4" x14ac:dyDescent="0.2">
      <c r="A962" s="50"/>
      <c r="D962" s="53"/>
    </row>
    <row r="963" spans="1:4" x14ac:dyDescent="0.2">
      <c r="A963" s="50"/>
      <c r="D963" s="53"/>
    </row>
    <row r="964" spans="1:4" x14ac:dyDescent="0.2">
      <c r="A964" s="50"/>
      <c r="D964" s="53"/>
    </row>
    <row r="965" spans="1:4" x14ac:dyDescent="0.2">
      <c r="A965" s="50"/>
      <c r="D965" s="53"/>
    </row>
    <row r="966" spans="1:4" x14ac:dyDescent="0.2">
      <c r="A966" s="50"/>
      <c r="D966" s="53"/>
    </row>
    <row r="967" spans="1:4" x14ac:dyDescent="0.2">
      <c r="A967" s="50"/>
      <c r="D967" s="53"/>
    </row>
    <row r="968" spans="1:4" x14ac:dyDescent="0.2">
      <c r="A968" s="50"/>
      <c r="D968" s="53"/>
    </row>
    <row r="969" spans="1:4" x14ac:dyDescent="0.2">
      <c r="A969" s="50"/>
      <c r="D969" s="53"/>
    </row>
    <row r="970" spans="1:4" x14ac:dyDescent="0.2">
      <c r="A970" s="50"/>
      <c r="D970" s="53"/>
    </row>
    <row r="971" spans="1:4" x14ac:dyDescent="0.2">
      <c r="A971" s="50"/>
      <c r="D971" s="53"/>
    </row>
    <row r="972" spans="1:4" x14ac:dyDescent="0.2">
      <c r="A972" s="50"/>
      <c r="D972" s="53"/>
    </row>
    <row r="973" spans="1:4" x14ac:dyDescent="0.2">
      <c r="A973" s="50"/>
      <c r="D973" s="53"/>
    </row>
    <row r="974" spans="1:4" x14ac:dyDescent="0.2">
      <c r="A974" s="50"/>
      <c r="D974" s="53"/>
    </row>
    <row r="975" spans="1:4" x14ac:dyDescent="0.2">
      <c r="A975" s="50"/>
      <c r="D975" s="53"/>
    </row>
    <row r="976" spans="1:4" x14ac:dyDescent="0.2">
      <c r="A976" s="50"/>
      <c r="D976" s="53"/>
    </row>
    <row r="977" spans="1:4" x14ac:dyDescent="0.2">
      <c r="A977" s="50"/>
      <c r="D977" s="53"/>
    </row>
    <row r="978" spans="1:4" x14ac:dyDescent="0.2">
      <c r="A978" s="50"/>
      <c r="D978" s="53"/>
    </row>
    <row r="979" spans="1:4" x14ac:dyDescent="0.2">
      <c r="A979" s="50"/>
      <c r="D979" s="53"/>
    </row>
    <row r="980" spans="1:4" x14ac:dyDescent="0.2">
      <c r="A980" s="50"/>
      <c r="D980" s="53"/>
    </row>
    <row r="981" spans="1:4" x14ac:dyDescent="0.2">
      <c r="A981" s="50"/>
      <c r="D981" s="53"/>
    </row>
    <row r="982" spans="1:4" x14ac:dyDescent="0.2">
      <c r="A982" s="50"/>
      <c r="D982" s="53"/>
    </row>
    <row r="983" spans="1:4" x14ac:dyDescent="0.2">
      <c r="A983" s="50"/>
      <c r="D983" s="53"/>
    </row>
    <row r="984" spans="1:4" x14ac:dyDescent="0.2">
      <c r="A984" s="50"/>
      <c r="D984" s="53"/>
    </row>
  </sheetData>
  <autoFilter ref="A1:H141"/>
  <mergeCells count="1">
    <mergeCell ref="F141:G141"/>
  </mergeCells>
  <pageMargins left="0.51181102362204722" right="0.15748031496062992" top="0.82677165354330717" bottom="0.86614173228346458" header="0" footer="0"/>
  <pageSetup scale="6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0"/>
  <sheetViews>
    <sheetView topLeftCell="A3" zoomScaleNormal="100" workbookViewId="0">
      <selection activeCell="G14" sqref="G14"/>
    </sheetView>
  </sheetViews>
  <sheetFormatPr baseColWidth="10" defaultColWidth="11.42578125" defaultRowHeight="14.25" x14ac:dyDescent="0.3"/>
  <cols>
    <col min="1" max="1" width="4.42578125" style="24" customWidth="1"/>
    <col min="2" max="2" width="25.85546875" style="24" customWidth="1"/>
    <col min="3" max="3" width="25.7109375" style="29" customWidth="1"/>
    <col min="4" max="4" width="18.140625" style="24" customWidth="1"/>
    <col min="5" max="5" width="7.5703125" style="28" customWidth="1"/>
    <col min="6" max="6" width="11.5703125" style="28" bestFit="1" customWidth="1"/>
    <col min="7" max="7" width="12.5703125" style="28" bestFit="1" customWidth="1"/>
    <col min="8" max="8" width="4.42578125" style="27" bestFit="1" customWidth="1"/>
    <col min="9" max="9" width="13" style="26" customWidth="1"/>
    <col min="10" max="10" width="20.85546875" style="25" customWidth="1"/>
    <col min="11" max="16384" width="11.42578125" style="24"/>
  </cols>
  <sheetData>
    <row r="1" spans="1:10" s="29" customFormat="1" ht="51" x14ac:dyDescent="0.3">
      <c r="A1" s="59" t="s">
        <v>574</v>
      </c>
      <c r="B1" s="59" t="s">
        <v>342</v>
      </c>
      <c r="C1" s="59" t="s">
        <v>573</v>
      </c>
      <c r="D1" s="59" t="s">
        <v>341</v>
      </c>
      <c r="E1" s="60" t="s">
        <v>430</v>
      </c>
      <c r="F1" s="59" t="s">
        <v>340</v>
      </c>
      <c r="G1" s="59" t="s">
        <v>339</v>
      </c>
      <c r="H1" s="59" t="s">
        <v>338</v>
      </c>
      <c r="I1" s="59" t="s">
        <v>337</v>
      </c>
      <c r="J1" s="59" t="s">
        <v>572</v>
      </c>
    </row>
    <row r="2" spans="1:10" ht="25.5" x14ac:dyDescent="0.3">
      <c r="A2" s="61">
        <v>1</v>
      </c>
      <c r="B2" s="62" t="s">
        <v>126</v>
      </c>
      <c r="C2" s="63" t="s">
        <v>571</v>
      </c>
      <c r="D2" s="64" t="s">
        <v>308</v>
      </c>
      <c r="E2" s="65">
        <v>2500</v>
      </c>
      <c r="F2" s="66">
        <v>200</v>
      </c>
      <c r="G2" s="67">
        <v>140</v>
      </c>
      <c r="H2" s="68">
        <v>0</v>
      </c>
      <c r="I2" s="69">
        <f t="shared" ref="I2:I33" si="0">+G2*E2</f>
        <v>350000</v>
      </c>
      <c r="J2" s="70"/>
    </row>
    <row r="3" spans="1:10" ht="25.5" x14ac:dyDescent="0.3">
      <c r="A3" s="61">
        <v>2</v>
      </c>
      <c r="B3" s="62" t="s">
        <v>127</v>
      </c>
      <c r="C3" s="63" t="s">
        <v>570</v>
      </c>
      <c r="D3" s="63" t="s">
        <v>503</v>
      </c>
      <c r="E3" s="71">
        <v>200</v>
      </c>
      <c r="F3" s="66">
        <v>14</v>
      </c>
      <c r="G3" s="67"/>
      <c r="H3" s="68">
        <v>0</v>
      </c>
      <c r="I3" s="69">
        <f t="shared" si="0"/>
        <v>0</v>
      </c>
      <c r="J3" s="70"/>
    </row>
    <row r="4" spans="1:10" ht="25.5" x14ac:dyDescent="0.3">
      <c r="A4" s="61">
        <v>3</v>
      </c>
      <c r="B4" s="62" t="s">
        <v>128</v>
      </c>
      <c r="C4" s="63" t="s">
        <v>569</v>
      </c>
      <c r="D4" s="64" t="s">
        <v>321</v>
      </c>
      <c r="E4" s="71">
        <v>650</v>
      </c>
      <c r="F4" s="66">
        <v>74</v>
      </c>
      <c r="G4" s="67">
        <v>74</v>
      </c>
      <c r="H4" s="68">
        <v>0</v>
      </c>
      <c r="I4" s="69">
        <f t="shared" si="0"/>
        <v>48100</v>
      </c>
      <c r="J4" s="70"/>
    </row>
    <row r="5" spans="1:10" ht="25.5" x14ac:dyDescent="0.3">
      <c r="A5" s="61">
        <v>4</v>
      </c>
      <c r="B5" s="62" t="s">
        <v>129</v>
      </c>
      <c r="C5" s="63" t="s">
        <v>568</v>
      </c>
      <c r="D5" s="64" t="s">
        <v>326</v>
      </c>
      <c r="E5" s="71">
        <v>2200</v>
      </c>
      <c r="F5" s="66">
        <v>32</v>
      </c>
      <c r="G5" s="67"/>
      <c r="H5" s="68">
        <v>0</v>
      </c>
      <c r="I5" s="69">
        <f t="shared" si="0"/>
        <v>0</v>
      </c>
      <c r="J5" s="70"/>
    </row>
    <row r="6" spans="1:10" ht="25.5" x14ac:dyDescent="0.3">
      <c r="A6" s="61">
        <v>5</v>
      </c>
      <c r="B6" s="62" t="s">
        <v>130</v>
      </c>
      <c r="C6" s="63" t="s">
        <v>567</v>
      </c>
      <c r="D6" s="64" t="s">
        <v>336</v>
      </c>
      <c r="E6" s="71">
        <v>2</v>
      </c>
      <c r="F6" s="66">
        <v>1963</v>
      </c>
      <c r="G6" s="67"/>
      <c r="H6" s="68">
        <v>0</v>
      </c>
      <c r="I6" s="69">
        <f t="shared" si="0"/>
        <v>0</v>
      </c>
      <c r="J6" s="70"/>
    </row>
    <row r="7" spans="1:10" ht="25.5" x14ac:dyDescent="0.3">
      <c r="A7" s="61">
        <v>6</v>
      </c>
      <c r="B7" s="62" t="s">
        <v>131</v>
      </c>
      <c r="C7" s="63" t="s">
        <v>566</v>
      </c>
      <c r="D7" s="64"/>
      <c r="E7" s="71">
        <v>100</v>
      </c>
      <c r="F7" s="66">
        <v>502</v>
      </c>
      <c r="G7" s="67">
        <v>0</v>
      </c>
      <c r="H7" s="68">
        <v>0</v>
      </c>
      <c r="I7" s="69">
        <f t="shared" si="0"/>
        <v>0</v>
      </c>
      <c r="J7" s="70" t="s">
        <v>312</v>
      </c>
    </row>
    <row r="8" spans="1:10" ht="25.5" x14ac:dyDescent="0.3">
      <c r="A8" s="61">
        <v>7</v>
      </c>
      <c r="B8" s="62" t="s">
        <v>132</v>
      </c>
      <c r="C8" s="63" t="s">
        <v>565</v>
      </c>
      <c r="D8" s="64" t="s">
        <v>328</v>
      </c>
      <c r="E8" s="71">
        <v>700</v>
      </c>
      <c r="F8" s="66">
        <v>525</v>
      </c>
      <c r="G8" s="67">
        <v>525</v>
      </c>
      <c r="H8" s="68">
        <v>0</v>
      </c>
      <c r="I8" s="69">
        <f t="shared" si="0"/>
        <v>367500</v>
      </c>
      <c r="J8" s="70"/>
    </row>
    <row r="9" spans="1:10" ht="25.5" x14ac:dyDescent="0.3">
      <c r="A9" s="61">
        <v>8</v>
      </c>
      <c r="B9" s="62" t="s">
        <v>133</v>
      </c>
      <c r="C9" s="63" t="s">
        <v>564</v>
      </c>
      <c r="D9" s="64" t="s">
        <v>310</v>
      </c>
      <c r="E9" s="71">
        <v>50</v>
      </c>
      <c r="F9" s="66">
        <v>8025</v>
      </c>
      <c r="G9" s="67">
        <v>8007</v>
      </c>
      <c r="H9" s="68">
        <v>0</v>
      </c>
      <c r="I9" s="69">
        <f t="shared" si="0"/>
        <v>400350</v>
      </c>
      <c r="J9" s="70"/>
    </row>
    <row r="10" spans="1:10" ht="25.5" x14ac:dyDescent="0.3">
      <c r="A10" s="61">
        <v>9</v>
      </c>
      <c r="B10" s="62" t="s">
        <v>134</v>
      </c>
      <c r="C10" s="63" t="s">
        <v>563</v>
      </c>
      <c r="D10" s="64" t="s">
        <v>433</v>
      </c>
      <c r="E10" s="71">
        <v>200</v>
      </c>
      <c r="F10" s="66">
        <v>2700</v>
      </c>
      <c r="G10" s="67">
        <v>0</v>
      </c>
      <c r="H10" s="68">
        <v>0</v>
      </c>
      <c r="I10" s="69">
        <f t="shared" si="0"/>
        <v>0</v>
      </c>
      <c r="J10" s="72" t="s">
        <v>562</v>
      </c>
    </row>
    <row r="11" spans="1:10" ht="76.5" x14ac:dyDescent="0.3">
      <c r="A11" s="61">
        <v>10</v>
      </c>
      <c r="B11" s="62" t="s">
        <v>135</v>
      </c>
      <c r="C11" s="63" t="s">
        <v>561</v>
      </c>
      <c r="D11" s="64" t="s">
        <v>560</v>
      </c>
      <c r="E11" s="71">
        <v>2700</v>
      </c>
      <c r="F11" s="66">
        <v>10976</v>
      </c>
      <c r="G11" s="67">
        <v>10936</v>
      </c>
      <c r="H11" s="68">
        <v>0</v>
      </c>
      <c r="I11" s="69">
        <f t="shared" si="0"/>
        <v>29527200</v>
      </c>
      <c r="J11" s="72" t="s">
        <v>559</v>
      </c>
    </row>
    <row r="12" spans="1:10" ht="38.25" x14ac:dyDescent="0.3">
      <c r="A12" s="61">
        <v>11</v>
      </c>
      <c r="B12" s="62" t="s">
        <v>136</v>
      </c>
      <c r="C12" s="63" t="s">
        <v>558</v>
      </c>
      <c r="D12" s="64" t="s">
        <v>433</v>
      </c>
      <c r="E12" s="71">
        <v>1000</v>
      </c>
      <c r="F12" s="66">
        <v>12100</v>
      </c>
      <c r="G12" s="67">
        <v>12000</v>
      </c>
      <c r="H12" s="68">
        <v>0</v>
      </c>
      <c r="I12" s="69">
        <f t="shared" si="0"/>
        <v>12000000</v>
      </c>
      <c r="J12" s="72"/>
    </row>
    <row r="13" spans="1:10" ht="38.25" x14ac:dyDescent="0.3">
      <c r="A13" s="61">
        <v>12</v>
      </c>
      <c r="B13" s="62" t="s">
        <v>137</v>
      </c>
      <c r="C13" s="63" t="s">
        <v>557</v>
      </c>
      <c r="D13" s="64"/>
      <c r="E13" s="71">
        <v>70</v>
      </c>
      <c r="F13" s="66">
        <v>14424</v>
      </c>
      <c r="G13" s="67">
        <v>0</v>
      </c>
      <c r="H13" s="68">
        <v>0</v>
      </c>
      <c r="I13" s="69">
        <f t="shared" si="0"/>
        <v>0</v>
      </c>
      <c r="J13" s="70" t="s">
        <v>312</v>
      </c>
    </row>
    <row r="14" spans="1:10" ht="25.5" x14ac:dyDescent="0.3">
      <c r="A14" s="61">
        <v>13</v>
      </c>
      <c r="B14" s="62" t="s">
        <v>138</v>
      </c>
      <c r="C14" s="63" t="s">
        <v>556</v>
      </c>
      <c r="D14" s="64" t="s">
        <v>555</v>
      </c>
      <c r="E14" s="71">
        <v>1000</v>
      </c>
      <c r="F14" s="66">
        <v>19500</v>
      </c>
      <c r="G14" s="67">
        <v>19481</v>
      </c>
      <c r="H14" s="68">
        <v>0</v>
      </c>
      <c r="I14" s="69">
        <f t="shared" si="0"/>
        <v>19481000</v>
      </c>
      <c r="J14" s="70"/>
    </row>
    <row r="15" spans="1:10" ht="25.5" x14ac:dyDescent="0.3">
      <c r="A15" s="61">
        <v>14</v>
      </c>
      <c r="B15" s="62" t="s">
        <v>139</v>
      </c>
      <c r="C15" s="63" t="s">
        <v>554</v>
      </c>
      <c r="D15" s="64" t="s">
        <v>335</v>
      </c>
      <c r="E15" s="71">
        <v>300</v>
      </c>
      <c r="F15" s="66">
        <v>206</v>
      </c>
      <c r="G15" s="67">
        <v>205</v>
      </c>
      <c r="H15" s="68">
        <v>0</v>
      </c>
      <c r="I15" s="69">
        <f t="shared" si="0"/>
        <v>61500</v>
      </c>
      <c r="J15" s="70"/>
    </row>
    <row r="16" spans="1:10" ht="25.5" x14ac:dyDescent="0.3">
      <c r="A16" s="61">
        <v>15</v>
      </c>
      <c r="B16" s="62" t="s">
        <v>140</v>
      </c>
      <c r="C16" s="63" t="s">
        <v>553</v>
      </c>
      <c r="D16" s="64"/>
      <c r="E16" s="71">
        <v>6</v>
      </c>
      <c r="F16" s="66">
        <v>8750</v>
      </c>
      <c r="G16" s="67">
        <v>0</v>
      </c>
      <c r="H16" s="68">
        <v>0</v>
      </c>
      <c r="I16" s="69">
        <f t="shared" si="0"/>
        <v>0</v>
      </c>
      <c r="J16" s="70" t="s">
        <v>312</v>
      </c>
    </row>
    <row r="17" spans="1:10" ht="25.5" x14ac:dyDescent="0.3">
      <c r="A17" s="61">
        <v>16</v>
      </c>
      <c r="B17" s="62" t="s">
        <v>141</v>
      </c>
      <c r="C17" s="63" t="s">
        <v>552</v>
      </c>
      <c r="D17" s="64" t="s">
        <v>318</v>
      </c>
      <c r="E17" s="71">
        <v>6200</v>
      </c>
      <c r="F17" s="66">
        <v>348</v>
      </c>
      <c r="G17" s="67">
        <v>347</v>
      </c>
      <c r="H17" s="68">
        <v>0</v>
      </c>
      <c r="I17" s="69">
        <f t="shared" si="0"/>
        <v>2151400</v>
      </c>
      <c r="J17" s="70"/>
    </row>
    <row r="18" spans="1:10" ht="25.5" x14ac:dyDescent="0.3">
      <c r="A18" s="61">
        <v>17</v>
      </c>
      <c r="B18" s="62" t="s">
        <v>142</v>
      </c>
      <c r="C18" s="63" t="s">
        <v>551</v>
      </c>
      <c r="D18" s="64" t="s">
        <v>550</v>
      </c>
      <c r="E18" s="71">
        <v>150</v>
      </c>
      <c r="F18" s="66">
        <v>438</v>
      </c>
      <c r="G18" s="67">
        <v>438</v>
      </c>
      <c r="H18" s="68">
        <v>0</v>
      </c>
      <c r="I18" s="69">
        <f t="shared" si="0"/>
        <v>65700</v>
      </c>
      <c r="J18" s="70"/>
    </row>
    <row r="19" spans="1:10" ht="25.5" x14ac:dyDescent="0.3">
      <c r="A19" s="61">
        <v>18</v>
      </c>
      <c r="B19" s="62" t="s">
        <v>143</v>
      </c>
      <c r="C19" s="63" t="s">
        <v>549</v>
      </c>
      <c r="D19" s="64" t="s">
        <v>318</v>
      </c>
      <c r="E19" s="71">
        <v>50</v>
      </c>
      <c r="F19" s="66">
        <v>6497</v>
      </c>
      <c r="G19" s="67">
        <v>6433</v>
      </c>
      <c r="H19" s="68">
        <v>0</v>
      </c>
      <c r="I19" s="69">
        <f t="shared" si="0"/>
        <v>321650</v>
      </c>
      <c r="J19" s="70"/>
    </row>
    <row r="20" spans="1:10" ht="38.25" x14ac:dyDescent="0.3">
      <c r="A20" s="61">
        <v>19</v>
      </c>
      <c r="B20" s="62" t="s">
        <v>144</v>
      </c>
      <c r="C20" s="63" t="s">
        <v>548</v>
      </c>
      <c r="D20" s="64" t="s">
        <v>324</v>
      </c>
      <c r="E20" s="71">
        <v>200</v>
      </c>
      <c r="F20" s="66">
        <v>17685</v>
      </c>
      <c r="G20" s="67">
        <v>17685</v>
      </c>
      <c r="H20" s="68">
        <v>0</v>
      </c>
      <c r="I20" s="69">
        <f t="shared" si="0"/>
        <v>3537000</v>
      </c>
      <c r="J20" s="70"/>
    </row>
    <row r="21" spans="1:10" ht="25.5" x14ac:dyDescent="0.3">
      <c r="A21" s="61">
        <v>20</v>
      </c>
      <c r="B21" s="62" t="s">
        <v>145</v>
      </c>
      <c r="C21" s="63" t="s">
        <v>547</v>
      </c>
      <c r="D21" s="64" t="s">
        <v>322</v>
      </c>
      <c r="E21" s="71">
        <v>100</v>
      </c>
      <c r="F21" s="66">
        <v>6746</v>
      </c>
      <c r="G21" s="67"/>
      <c r="H21" s="68">
        <v>0</v>
      </c>
      <c r="I21" s="69">
        <f t="shared" si="0"/>
        <v>0</v>
      </c>
      <c r="J21" s="70"/>
    </row>
    <row r="22" spans="1:10" ht="25.5" x14ac:dyDescent="0.3">
      <c r="A22" s="61">
        <v>21</v>
      </c>
      <c r="B22" s="62" t="s">
        <v>146</v>
      </c>
      <c r="C22" s="63" t="s">
        <v>546</v>
      </c>
      <c r="D22" s="64" t="s">
        <v>334</v>
      </c>
      <c r="E22" s="71">
        <v>60</v>
      </c>
      <c r="F22" s="66">
        <v>1900</v>
      </c>
      <c r="G22" s="67"/>
      <c r="H22" s="68">
        <v>0</v>
      </c>
      <c r="I22" s="69">
        <f t="shared" si="0"/>
        <v>0</v>
      </c>
      <c r="J22" s="70"/>
    </row>
    <row r="23" spans="1:10" x14ac:dyDescent="0.3">
      <c r="A23" s="61">
        <v>22</v>
      </c>
      <c r="B23" s="62" t="s">
        <v>147</v>
      </c>
      <c r="C23" s="63" t="s">
        <v>545</v>
      </c>
      <c r="D23" s="64"/>
      <c r="E23" s="71">
        <v>300</v>
      </c>
      <c r="F23" s="66">
        <v>1950</v>
      </c>
      <c r="G23" s="67">
        <v>0</v>
      </c>
      <c r="H23" s="68">
        <v>0</v>
      </c>
      <c r="I23" s="69">
        <f t="shared" si="0"/>
        <v>0</v>
      </c>
      <c r="J23" s="72" t="s">
        <v>544</v>
      </c>
    </row>
    <row r="24" spans="1:10" ht="25.5" x14ac:dyDescent="0.3">
      <c r="A24" s="61">
        <v>23</v>
      </c>
      <c r="B24" s="62" t="s">
        <v>148</v>
      </c>
      <c r="C24" s="63" t="s">
        <v>543</v>
      </c>
      <c r="D24" s="64" t="s">
        <v>308</v>
      </c>
      <c r="E24" s="71">
        <v>1000</v>
      </c>
      <c r="F24" s="66">
        <v>7385</v>
      </c>
      <c r="G24" s="67">
        <v>7333</v>
      </c>
      <c r="H24" s="68">
        <v>0</v>
      </c>
      <c r="I24" s="69">
        <f t="shared" si="0"/>
        <v>7333000</v>
      </c>
      <c r="J24" s="70"/>
    </row>
    <row r="25" spans="1:10" ht="63.75" x14ac:dyDescent="0.3">
      <c r="A25" s="61">
        <v>24</v>
      </c>
      <c r="B25" s="62" t="s">
        <v>149</v>
      </c>
      <c r="C25" s="62" t="s">
        <v>149</v>
      </c>
      <c r="D25" s="64"/>
      <c r="E25" s="71">
        <v>350</v>
      </c>
      <c r="F25" s="66">
        <v>1697</v>
      </c>
      <c r="G25" s="67">
        <v>0</v>
      </c>
      <c r="H25" s="68">
        <v>0</v>
      </c>
      <c r="I25" s="69">
        <f t="shared" si="0"/>
        <v>0</v>
      </c>
      <c r="J25" s="72" t="s">
        <v>542</v>
      </c>
    </row>
    <row r="26" spans="1:10" ht="38.25" x14ac:dyDescent="0.3">
      <c r="A26" s="61">
        <v>25</v>
      </c>
      <c r="B26" s="62" t="s">
        <v>150</v>
      </c>
      <c r="C26" s="63" t="s">
        <v>541</v>
      </c>
      <c r="D26" s="64" t="s">
        <v>306</v>
      </c>
      <c r="E26" s="71">
        <v>5</v>
      </c>
      <c r="F26" s="66">
        <v>69180</v>
      </c>
      <c r="G26" s="67">
        <v>69072</v>
      </c>
      <c r="H26" s="68">
        <v>0</v>
      </c>
      <c r="I26" s="69">
        <f t="shared" si="0"/>
        <v>345360</v>
      </c>
      <c r="J26" s="70"/>
    </row>
    <row r="27" spans="1:10" ht="25.5" x14ac:dyDescent="0.3">
      <c r="A27" s="61">
        <v>26</v>
      </c>
      <c r="B27" s="62" t="s">
        <v>151</v>
      </c>
      <c r="C27" s="63" t="s">
        <v>540</v>
      </c>
      <c r="D27" s="64" t="s">
        <v>306</v>
      </c>
      <c r="E27" s="71">
        <v>200</v>
      </c>
      <c r="F27" s="66">
        <v>16875</v>
      </c>
      <c r="G27" s="67">
        <v>16615</v>
      </c>
      <c r="H27" s="68">
        <v>0</v>
      </c>
      <c r="I27" s="69">
        <f t="shared" si="0"/>
        <v>3323000</v>
      </c>
      <c r="J27" s="70"/>
    </row>
    <row r="28" spans="1:10" ht="38.25" x14ac:dyDescent="0.3">
      <c r="A28" s="61">
        <v>27</v>
      </c>
      <c r="B28" s="62" t="s">
        <v>152</v>
      </c>
      <c r="C28" s="63" t="s">
        <v>539</v>
      </c>
      <c r="D28" s="64" t="s">
        <v>538</v>
      </c>
      <c r="E28" s="71">
        <v>300</v>
      </c>
      <c r="F28" s="66">
        <v>58333</v>
      </c>
      <c r="G28" s="67">
        <v>57692</v>
      </c>
      <c r="H28" s="68">
        <v>0</v>
      </c>
      <c r="I28" s="69">
        <f t="shared" si="0"/>
        <v>17307600</v>
      </c>
      <c r="J28" s="70"/>
    </row>
    <row r="29" spans="1:10" ht="38.25" x14ac:dyDescent="0.3">
      <c r="A29" s="61">
        <v>28</v>
      </c>
      <c r="B29" s="62" t="s">
        <v>153</v>
      </c>
      <c r="C29" s="63" t="s">
        <v>537</v>
      </c>
      <c r="D29" s="64"/>
      <c r="E29" s="71">
        <v>100</v>
      </c>
      <c r="F29" s="66">
        <v>232</v>
      </c>
      <c r="G29" s="67">
        <v>0</v>
      </c>
      <c r="H29" s="68">
        <v>0</v>
      </c>
      <c r="I29" s="69">
        <f t="shared" si="0"/>
        <v>0</v>
      </c>
      <c r="J29" s="70" t="s">
        <v>312</v>
      </c>
    </row>
    <row r="30" spans="1:10" ht="25.5" x14ac:dyDescent="0.3">
      <c r="A30" s="61">
        <v>29</v>
      </c>
      <c r="B30" s="62" t="s">
        <v>154</v>
      </c>
      <c r="C30" s="63" t="s">
        <v>536</v>
      </c>
      <c r="D30" s="64" t="s">
        <v>331</v>
      </c>
      <c r="E30" s="71">
        <v>1000</v>
      </c>
      <c r="F30" s="66">
        <v>9034</v>
      </c>
      <c r="G30" s="67">
        <v>9009</v>
      </c>
      <c r="H30" s="68">
        <v>0</v>
      </c>
      <c r="I30" s="69">
        <f t="shared" si="0"/>
        <v>9009000</v>
      </c>
      <c r="J30" s="70"/>
    </row>
    <row r="31" spans="1:10" ht="52.5" x14ac:dyDescent="0.3">
      <c r="A31" s="61">
        <v>30</v>
      </c>
      <c r="B31" s="62" t="s">
        <v>155</v>
      </c>
      <c r="C31" s="63" t="s">
        <v>535</v>
      </c>
      <c r="D31" s="64"/>
      <c r="E31" s="71">
        <v>2000</v>
      </c>
      <c r="F31" s="66">
        <v>3720</v>
      </c>
      <c r="G31" s="67">
        <v>0</v>
      </c>
      <c r="H31" s="68">
        <v>0</v>
      </c>
      <c r="I31" s="69">
        <f t="shared" si="0"/>
        <v>0</v>
      </c>
      <c r="J31" s="70" t="s">
        <v>534</v>
      </c>
    </row>
    <row r="32" spans="1:10" ht="52.5" x14ac:dyDescent="0.3">
      <c r="A32" s="61">
        <v>31</v>
      </c>
      <c r="B32" s="62" t="s">
        <v>156</v>
      </c>
      <c r="C32" s="63" t="s">
        <v>533</v>
      </c>
      <c r="D32" s="64"/>
      <c r="E32" s="71">
        <v>300</v>
      </c>
      <c r="F32" s="66">
        <v>26000</v>
      </c>
      <c r="G32" s="67">
        <v>0</v>
      </c>
      <c r="H32" s="68">
        <v>0</v>
      </c>
      <c r="I32" s="69">
        <f t="shared" si="0"/>
        <v>0</v>
      </c>
      <c r="J32" s="70" t="s">
        <v>532</v>
      </c>
    </row>
    <row r="33" spans="1:10" ht="25.5" x14ac:dyDescent="0.3">
      <c r="A33" s="61">
        <v>32</v>
      </c>
      <c r="B33" s="62" t="s">
        <v>157</v>
      </c>
      <c r="C33" s="63" t="s">
        <v>531</v>
      </c>
      <c r="D33" s="64" t="s">
        <v>503</v>
      </c>
      <c r="E33" s="71">
        <v>50</v>
      </c>
      <c r="F33" s="66">
        <v>1720</v>
      </c>
      <c r="G33" s="67">
        <v>1716</v>
      </c>
      <c r="H33" s="68">
        <v>0</v>
      </c>
      <c r="I33" s="69">
        <f t="shared" si="0"/>
        <v>85800</v>
      </c>
      <c r="J33" s="70"/>
    </row>
    <row r="34" spans="1:10" ht="25.5" x14ac:dyDescent="0.3">
      <c r="A34" s="61">
        <v>33</v>
      </c>
      <c r="B34" s="62" t="s">
        <v>158</v>
      </c>
      <c r="C34" s="63" t="s">
        <v>530</v>
      </c>
      <c r="D34" s="64"/>
      <c r="E34" s="71">
        <v>100</v>
      </c>
      <c r="F34" s="66">
        <v>384</v>
      </c>
      <c r="G34" s="67">
        <v>0</v>
      </c>
      <c r="H34" s="68">
        <v>0</v>
      </c>
      <c r="I34" s="69">
        <f t="shared" ref="I34:I65" si="1">+G34*E34</f>
        <v>0</v>
      </c>
      <c r="J34" s="70" t="s">
        <v>312</v>
      </c>
    </row>
    <row r="35" spans="1:10" ht="25.5" x14ac:dyDescent="0.3">
      <c r="A35" s="61">
        <v>34</v>
      </c>
      <c r="B35" s="62" t="s">
        <v>159</v>
      </c>
      <c r="C35" s="63" t="s">
        <v>529</v>
      </c>
      <c r="D35" s="64" t="s">
        <v>326</v>
      </c>
      <c r="E35" s="71">
        <v>20</v>
      </c>
      <c r="F35" s="66">
        <v>126</v>
      </c>
      <c r="G35" s="67">
        <v>126</v>
      </c>
      <c r="H35" s="68">
        <v>0</v>
      </c>
      <c r="I35" s="69">
        <f t="shared" si="1"/>
        <v>2520</v>
      </c>
      <c r="J35" s="70"/>
    </row>
    <row r="36" spans="1:10" ht="25.5" x14ac:dyDescent="0.3">
      <c r="A36" s="61">
        <v>35</v>
      </c>
      <c r="B36" s="62" t="s">
        <v>160</v>
      </c>
      <c r="C36" s="63" t="s">
        <v>528</v>
      </c>
      <c r="D36" s="64" t="s">
        <v>325</v>
      </c>
      <c r="E36" s="71">
        <v>10</v>
      </c>
      <c r="F36" s="66">
        <v>5480</v>
      </c>
      <c r="G36" s="67">
        <v>5478</v>
      </c>
      <c r="H36" s="68">
        <v>0</v>
      </c>
      <c r="I36" s="69">
        <f t="shared" si="1"/>
        <v>54780</v>
      </c>
      <c r="J36" s="70"/>
    </row>
    <row r="37" spans="1:10" ht="38.25" x14ac:dyDescent="0.3">
      <c r="A37" s="61">
        <v>36</v>
      </c>
      <c r="B37" s="62" t="s">
        <v>161</v>
      </c>
      <c r="C37" s="63" t="s">
        <v>527</v>
      </c>
      <c r="D37" s="64" t="s">
        <v>433</v>
      </c>
      <c r="E37" s="71">
        <v>30</v>
      </c>
      <c r="F37" s="66">
        <v>18750</v>
      </c>
      <c r="G37" s="67">
        <v>18750</v>
      </c>
      <c r="H37" s="68">
        <v>0</v>
      </c>
      <c r="I37" s="69">
        <f t="shared" si="1"/>
        <v>562500</v>
      </c>
      <c r="J37" s="72"/>
    </row>
    <row r="38" spans="1:10" ht="25.5" x14ac:dyDescent="0.3">
      <c r="A38" s="61">
        <v>37</v>
      </c>
      <c r="B38" s="62" t="s">
        <v>162</v>
      </c>
      <c r="C38" s="63" t="s">
        <v>526</v>
      </c>
      <c r="D38" s="64" t="s">
        <v>503</v>
      </c>
      <c r="E38" s="71">
        <v>10</v>
      </c>
      <c r="F38" s="66">
        <v>10008</v>
      </c>
      <c r="G38" s="67">
        <v>10000</v>
      </c>
      <c r="H38" s="68">
        <v>0</v>
      </c>
      <c r="I38" s="69">
        <f t="shared" si="1"/>
        <v>100000</v>
      </c>
      <c r="J38" s="70"/>
    </row>
    <row r="39" spans="1:10" ht="25.5" x14ac:dyDescent="0.3">
      <c r="A39" s="61">
        <v>38</v>
      </c>
      <c r="B39" s="62" t="s">
        <v>163</v>
      </c>
      <c r="C39" s="63" t="s">
        <v>525</v>
      </c>
      <c r="D39" s="64" t="s">
        <v>324</v>
      </c>
      <c r="E39" s="71">
        <v>1100</v>
      </c>
      <c r="F39" s="66">
        <v>1670</v>
      </c>
      <c r="G39" s="67">
        <v>1629</v>
      </c>
      <c r="H39" s="68">
        <v>0</v>
      </c>
      <c r="I39" s="69">
        <f t="shared" si="1"/>
        <v>1791900</v>
      </c>
      <c r="J39" s="70"/>
    </row>
    <row r="40" spans="1:10" ht="25.5" x14ac:dyDescent="0.3">
      <c r="A40" s="61">
        <v>39</v>
      </c>
      <c r="B40" s="62" t="s">
        <v>164</v>
      </c>
      <c r="C40" s="63" t="s">
        <v>524</v>
      </c>
      <c r="D40" s="64" t="s">
        <v>329</v>
      </c>
      <c r="E40" s="71">
        <v>5</v>
      </c>
      <c r="F40" s="66">
        <v>1498000</v>
      </c>
      <c r="G40" s="67">
        <v>1497585</v>
      </c>
      <c r="H40" s="68">
        <v>0</v>
      </c>
      <c r="I40" s="69">
        <f t="shared" si="1"/>
        <v>7487925</v>
      </c>
      <c r="J40" s="70"/>
    </row>
    <row r="41" spans="1:10" ht="38.25" x14ac:dyDescent="0.3">
      <c r="A41" s="61">
        <v>40</v>
      </c>
      <c r="B41" s="62" t="s">
        <v>165</v>
      </c>
      <c r="C41" s="63" t="s">
        <v>523</v>
      </c>
      <c r="D41" s="64" t="s">
        <v>324</v>
      </c>
      <c r="E41" s="71">
        <v>200</v>
      </c>
      <c r="F41" s="66">
        <v>16264</v>
      </c>
      <c r="G41" s="67">
        <v>15997</v>
      </c>
      <c r="H41" s="68">
        <v>0</v>
      </c>
      <c r="I41" s="69">
        <f t="shared" si="1"/>
        <v>3199400</v>
      </c>
      <c r="J41" s="70"/>
    </row>
    <row r="42" spans="1:10" ht="25.5" x14ac:dyDescent="0.3">
      <c r="A42" s="61">
        <v>41</v>
      </c>
      <c r="B42" s="62" t="s">
        <v>166</v>
      </c>
      <c r="C42" s="63" t="s">
        <v>522</v>
      </c>
      <c r="D42" s="64" t="s">
        <v>308</v>
      </c>
      <c r="E42" s="71">
        <v>100</v>
      </c>
      <c r="F42" s="66">
        <v>12064</v>
      </c>
      <c r="G42" s="67">
        <v>12051</v>
      </c>
      <c r="H42" s="68">
        <v>0</v>
      </c>
      <c r="I42" s="69">
        <f t="shared" si="1"/>
        <v>1205100</v>
      </c>
      <c r="J42" s="70"/>
    </row>
    <row r="43" spans="1:10" ht="38.25" x14ac:dyDescent="0.3">
      <c r="A43" s="61">
        <v>42</v>
      </c>
      <c r="B43" s="62" t="s">
        <v>167</v>
      </c>
      <c r="C43" s="63" t="s">
        <v>521</v>
      </c>
      <c r="D43" s="64" t="s">
        <v>322</v>
      </c>
      <c r="E43" s="71">
        <v>3.3</v>
      </c>
      <c r="F43" s="66">
        <v>9210</v>
      </c>
      <c r="G43" s="67">
        <v>9206</v>
      </c>
      <c r="H43" s="68">
        <v>0</v>
      </c>
      <c r="I43" s="69">
        <f t="shared" si="1"/>
        <v>30379.8</v>
      </c>
      <c r="J43" s="70"/>
    </row>
    <row r="44" spans="1:10" ht="25.5" x14ac:dyDescent="0.3">
      <c r="A44" s="61">
        <v>43</v>
      </c>
      <c r="B44" s="62" t="s">
        <v>168</v>
      </c>
      <c r="C44" s="63" t="s">
        <v>520</v>
      </c>
      <c r="D44" s="64" t="s">
        <v>319</v>
      </c>
      <c r="E44" s="71">
        <v>20</v>
      </c>
      <c r="F44" s="66">
        <v>15290</v>
      </c>
      <c r="G44" s="67">
        <v>11590</v>
      </c>
      <c r="H44" s="68">
        <v>0</v>
      </c>
      <c r="I44" s="69">
        <f t="shared" si="1"/>
        <v>231800</v>
      </c>
      <c r="J44" s="70"/>
    </row>
    <row r="45" spans="1:10" ht="25.5" x14ac:dyDescent="0.3">
      <c r="A45" s="61">
        <v>44</v>
      </c>
      <c r="B45" s="62" t="s">
        <v>169</v>
      </c>
      <c r="C45" s="63" t="s">
        <v>519</v>
      </c>
      <c r="D45" s="64" t="s">
        <v>503</v>
      </c>
      <c r="E45" s="71">
        <v>200</v>
      </c>
      <c r="F45" s="66">
        <v>193</v>
      </c>
      <c r="G45" s="67">
        <v>192</v>
      </c>
      <c r="H45" s="68">
        <v>0</v>
      </c>
      <c r="I45" s="69">
        <f t="shared" si="1"/>
        <v>38400</v>
      </c>
      <c r="J45" s="70"/>
    </row>
    <row r="46" spans="1:10" ht="25.5" x14ac:dyDescent="0.3">
      <c r="A46" s="61">
        <v>45</v>
      </c>
      <c r="B46" s="62" t="s">
        <v>170</v>
      </c>
      <c r="C46" s="63" t="s">
        <v>518</v>
      </c>
      <c r="D46" s="64" t="s">
        <v>323</v>
      </c>
      <c r="E46" s="71">
        <v>5</v>
      </c>
      <c r="F46" s="66">
        <v>4545</v>
      </c>
      <c r="G46" s="67">
        <v>4506</v>
      </c>
      <c r="H46" s="68">
        <v>0</v>
      </c>
      <c r="I46" s="69">
        <f t="shared" si="1"/>
        <v>22530</v>
      </c>
      <c r="J46" s="70"/>
    </row>
    <row r="47" spans="1:10" ht="25.5" x14ac:dyDescent="0.3">
      <c r="A47" s="61">
        <v>46</v>
      </c>
      <c r="B47" s="62" t="s">
        <v>171</v>
      </c>
      <c r="C47" s="63" t="s">
        <v>517</v>
      </c>
      <c r="D47" s="64" t="s">
        <v>329</v>
      </c>
      <c r="E47" s="71">
        <v>10</v>
      </c>
      <c r="F47" s="66">
        <v>1150363</v>
      </c>
      <c r="G47" s="67">
        <v>1150062</v>
      </c>
      <c r="H47" s="68">
        <v>0</v>
      </c>
      <c r="I47" s="69">
        <f t="shared" si="1"/>
        <v>11500620</v>
      </c>
      <c r="J47" s="70"/>
    </row>
    <row r="48" spans="1:10" ht="25.5" x14ac:dyDescent="0.3">
      <c r="A48" s="61">
        <v>47</v>
      </c>
      <c r="B48" s="62" t="s">
        <v>172</v>
      </c>
      <c r="C48" s="63" t="s">
        <v>516</v>
      </c>
      <c r="D48" s="64"/>
      <c r="E48" s="71">
        <v>150</v>
      </c>
      <c r="F48" s="66">
        <v>27000</v>
      </c>
      <c r="G48" s="67">
        <v>0</v>
      </c>
      <c r="H48" s="68">
        <v>0</v>
      </c>
      <c r="I48" s="69">
        <f t="shared" si="1"/>
        <v>0</v>
      </c>
      <c r="J48" s="70" t="s">
        <v>312</v>
      </c>
    </row>
    <row r="49" spans="1:10" ht="25.5" x14ac:dyDescent="0.3">
      <c r="A49" s="61">
        <v>48</v>
      </c>
      <c r="B49" s="62" t="s">
        <v>173</v>
      </c>
      <c r="C49" s="63" t="s">
        <v>515</v>
      </c>
      <c r="D49" s="64" t="s">
        <v>322</v>
      </c>
      <c r="E49" s="71">
        <v>60</v>
      </c>
      <c r="F49" s="66">
        <v>10063</v>
      </c>
      <c r="G49" s="67">
        <v>10002</v>
      </c>
      <c r="H49" s="68">
        <v>0</v>
      </c>
      <c r="I49" s="69">
        <f t="shared" si="1"/>
        <v>600120</v>
      </c>
      <c r="J49" s="70"/>
    </row>
    <row r="50" spans="1:10" ht="25.5" x14ac:dyDescent="0.3">
      <c r="A50" s="61">
        <v>49</v>
      </c>
      <c r="B50" s="62" t="s">
        <v>174</v>
      </c>
      <c r="C50" s="63" t="s">
        <v>514</v>
      </c>
      <c r="D50" s="64" t="s">
        <v>441</v>
      </c>
      <c r="E50" s="71">
        <v>500</v>
      </c>
      <c r="F50" s="66">
        <v>7300</v>
      </c>
      <c r="G50" s="67">
        <v>7283</v>
      </c>
      <c r="H50" s="68">
        <v>0</v>
      </c>
      <c r="I50" s="69">
        <f t="shared" si="1"/>
        <v>3641500</v>
      </c>
      <c r="J50" s="70"/>
    </row>
    <row r="51" spans="1:10" ht="38.25" x14ac:dyDescent="0.3">
      <c r="A51" s="61">
        <v>50</v>
      </c>
      <c r="B51" s="62" t="s">
        <v>175</v>
      </c>
      <c r="C51" s="63" t="s">
        <v>513</v>
      </c>
      <c r="D51" s="64" t="s">
        <v>324</v>
      </c>
      <c r="E51" s="71">
        <v>200</v>
      </c>
      <c r="F51" s="66">
        <v>25652</v>
      </c>
      <c r="G51" s="67">
        <v>25314</v>
      </c>
      <c r="H51" s="68">
        <v>0</v>
      </c>
      <c r="I51" s="69">
        <f t="shared" si="1"/>
        <v>5062800</v>
      </c>
      <c r="J51" s="70"/>
    </row>
    <row r="52" spans="1:10" ht="25.5" x14ac:dyDescent="0.3">
      <c r="A52" s="61">
        <v>51</v>
      </c>
      <c r="B52" s="62" t="s">
        <v>176</v>
      </c>
      <c r="C52" s="63" t="s">
        <v>512</v>
      </c>
      <c r="D52" s="64" t="s">
        <v>320</v>
      </c>
      <c r="E52" s="71">
        <v>500</v>
      </c>
      <c r="F52" s="66">
        <v>17</v>
      </c>
      <c r="G52" s="67">
        <v>16</v>
      </c>
      <c r="H52" s="68">
        <v>0</v>
      </c>
      <c r="I52" s="69">
        <f t="shared" si="1"/>
        <v>8000</v>
      </c>
      <c r="J52" s="70"/>
    </row>
    <row r="53" spans="1:10" ht="25.5" x14ac:dyDescent="0.3">
      <c r="A53" s="61">
        <v>52</v>
      </c>
      <c r="B53" s="62" t="s">
        <v>177</v>
      </c>
      <c r="C53" s="63" t="s">
        <v>511</v>
      </c>
      <c r="D53" s="64" t="s">
        <v>320</v>
      </c>
      <c r="E53" s="71">
        <v>60</v>
      </c>
      <c r="F53" s="66">
        <v>19</v>
      </c>
      <c r="G53" s="67">
        <v>18</v>
      </c>
      <c r="H53" s="68">
        <v>0</v>
      </c>
      <c r="I53" s="69">
        <f t="shared" si="1"/>
        <v>1080</v>
      </c>
      <c r="J53" s="70"/>
    </row>
    <row r="54" spans="1:10" ht="25.5" x14ac:dyDescent="0.3">
      <c r="A54" s="61">
        <v>53</v>
      </c>
      <c r="B54" s="62" t="s">
        <v>178</v>
      </c>
      <c r="C54" s="63" t="s">
        <v>510</v>
      </c>
      <c r="D54" s="64" t="s">
        <v>322</v>
      </c>
      <c r="E54" s="71">
        <v>500</v>
      </c>
      <c r="F54" s="66">
        <v>2190</v>
      </c>
      <c r="G54" s="67">
        <v>2171</v>
      </c>
      <c r="H54" s="68">
        <v>0</v>
      </c>
      <c r="I54" s="69">
        <f t="shared" si="1"/>
        <v>1085500</v>
      </c>
      <c r="J54" s="70"/>
    </row>
    <row r="55" spans="1:10" ht="25.5" x14ac:dyDescent="0.3">
      <c r="A55" s="61">
        <v>54</v>
      </c>
      <c r="B55" s="62" t="s">
        <v>179</v>
      </c>
      <c r="C55" s="63" t="s">
        <v>509</v>
      </c>
      <c r="D55" s="64" t="s">
        <v>320</v>
      </c>
      <c r="E55" s="71">
        <v>500</v>
      </c>
      <c r="F55" s="66">
        <v>66</v>
      </c>
      <c r="G55" s="67">
        <v>65</v>
      </c>
      <c r="H55" s="68">
        <v>0</v>
      </c>
      <c r="I55" s="69">
        <f t="shared" si="1"/>
        <v>32500</v>
      </c>
      <c r="J55" s="70"/>
    </row>
    <row r="56" spans="1:10" ht="25.5" x14ac:dyDescent="0.3">
      <c r="A56" s="61">
        <v>55</v>
      </c>
      <c r="B56" s="62" t="s">
        <v>180</v>
      </c>
      <c r="C56" s="63" t="s">
        <v>508</v>
      </c>
      <c r="D56" s="64" t="s">
        <v>320</v>
      </c>
      <c r="E56" s="71">
        <v>1100</v>
      </c>
      <c r="F56" s="66">
        <v>380</v>
      </c>
      <c r="G56" s="67">
        <v>374</v>
      </c>
      <c r="H56" s="68">
        <v>0</v>
      </c>
      <c r="I56" s="69">
        <f t="shared" si="1"/>
        <v>411400</v>
      </c>
      <c r="J56" s="70"/>
    </row>
    <row r="57" spans="1:10" ht="25.5" x14ac:dyDescent="0.3">
      <c r="A57" s="61">
        <v>56</v>
      </c>
      <c r="B57" s="62" t="s">
        <v>181</v>
      </c>
      <c r="C57" s="63" t="s">
        <v>507</v>
      </c>
      <c r="D57" s="64" t="s">
        <v>324</v>
      </c>
      <c r="E57" s="71">
        <v>2000</v>
      </c>
      <c r="F57" s="66">
        <v>431</v>
      </c>
      <c r="G57" s="67">
        <v>430</v>
      </c>
      <c r="H57" s="68">
        <v>0</v>
      </c>
      <c r="I57" s="69">
        <f t="shared" si="1"/>
        <v>860000</v>
      </c>
      <c r="J57" s="70"/>
    </row>
    <row r="58" spans="1:10" ht="25.5" x14ac:dyDescent="0.3">
      <c r="A58" s="61">
        <v>57</v>
      </c>
      <c r="B58" s="62" t="s">
        <v>182</v>
      </c>
      <c r="C58" s="63" t="s">
        <v>506</v>
      </c>
      <c r="D58" s="64" t="s">
        <v>324</v>
      </c>
      <c r="E58" s="71">
        <v>22000</v>
      </c>
      <c r="F58" s="66">
        <v>2044</v>
      </c>
      <c r="G58" s="67">
        <v>2017</v>
      </c>
      <c r="H58" s="68">
        <v>0</v>
      </c>
      <c r="I58" s="69">
        <f t="shared" si="1"/>
        <v>44374000</v>
      </c>
      <c r="J58" s="70"/>
    </row>
    <row r="59" spans="1:10" ht="38.25" x14ac:dyDescent="0.3">
      <c r="A59" s="61">
        <v>58</v>
      </c>
      <c r="B59" s="62" t="s">
        <v>183</v>
      </c>
      <c r="C59" s="63" t="s">
        <v>505</v>
      </c>
      <c r="D59" s="64" t="s">
        <v>324</v>
      </c>
      <c r="E59" s="71">
        <v>1200</v>
      </c>
      <c r="F59" s="66">
        <v>2637</v>
      </c>
      <c r="G59" s="67">
        <v>2614</v>
      </c>
      <c r="H59" s="68">
        <v>0</v>
      </c>
      <c r="I59" s="69">
        <f t="shared" si="1"/>
        <v>3136800</v>
      </c>
      <c r="J59" s="70"/>
    </row>
    <row r="60" spans="1:10" ht="25.5" x14ac:dyDescent="0.3">
      <c r="A60" s="61">
        <v>59</v>
      </c>
      <c r="B60" s="62" t="s">
        <v>184</v>
      </c>
      <c r="C60" s="63" t="s">
        <v>504</v>
      </c>
      <c r="D60" s="64" t="s">
        <v>503</v>
      </c>
      <c r="E60" s="71">
        <v>300</v>
      </c>
      <c r="F60" s="66">
        <v>280</v>
      </c>
      <c r="G60" s="67">
        <v>277</v>
      </c>
      <c r="H60" s="68">
        <v>0</v>
      </c>
      <c r="I60" s="69">
        <f t="shared" si="1"/>
        <v>83100</v>
      </c>
      <c r="J60" s="70"/>
    </row>
    <row r="61" spans="1:10" ht="25.5" x14ac:dyDescent="0.3">
      <c r="A61" s="61">
        <v>60</v>
      </c>
      <c r="B61" s="62" t="s">
        <v>185</v>
      </c>
      <c r="C61" s="63" t="s">
        <v>502</v>
      </c>
      <c r="D61" s="64" t="s">
        <v>305</v>
      </c>
      <c r="E61" s="71">
        <v>1500</v>
      </c>
      <c r="F61" s="66">
        <v>375</v>
      </c>
      <c r="G61" s="67">
        <v>374</v>
      </c>
      <c r="H61" s="68">
        <v>0</v>
      </c>
      <c r="I61" s="69">
        <f t="shared" si="1"/>
        <v>561000</v>
      </c>
      <c r="J61" s="70"/>
    </row>
    <row r="62" spans="1:10" ht="25.5" x14ac:dyDescent="0.3">
      <c r="A62" s="61">
        <v>61</v>
      </c>
      <c r="B62" s="62" t="s">
        <v>186</v>
      </c>
      <c r="C62" s="63" t="s">
        <v>501</v>
      </c>
      <c r="D62" s="64" t="s">
        <v>303</v>
      </c>
      <c r="E62" s="71">
        <v>100</v>
      </c>
      <c r="F62" s="66">
        <v>138</v>
      </c>
      <c r="G62" s="67">
        <v>137</v>
      </c>
      <c r="H62" s="68">
        <v>0</v>
      </c>
      <c r="I62" s="69">
        <f t="shared" si="1"/>
        <v>13700</v>
      </c>
      <c r="J62" s="70"/>
    </row>
    <row r="63" spans="1:10" ht="38.25" x14ac:dyDescent="0.3">
      <c r="A63" s="61">
        <v>62</v>
      </c>
      <c r="B63" s="62" t="s">
        <v>187</v>
      </c>
      <c r="C63" s="63" t="s">
        <v>500</v>
      </c>
      <c r="D63" s="64"/>
      <c r="E63" s="71">
        <v>50</v>
      </c>
      <c r="F63" s="66">
        <v>8442</v>
      </c>
      <c r="G63" s="67">
        <v>0</v>
      </c>
      <c r="H63" s="68">
        <v>0</v>
      </c>
      <c r="I63" s="69">
        <f t="shared" si="1"/>
        <v>0</v>
      </c>
      <c r="J63" s="70" t="s">
        <v>312</v>
      </c>
    </row>
    <row r="64" spans="1:10" ht="25.5" x14ac:dyDescent="0.3">
      <c r="A64" s="61">
        <v>63</v>
      </c>
      <c r="B64" s="62" t="s">
        <v>188</v>
      </c>
      <c r="C64" s="63" t="s">
        <v>499</v>
      </c>
      <c r="D64" s="64" t="s">
        <v>333</v>
      </c>
      <c r="E64" s="71">
        <v>100</v>
      </c>
      <c r="F64" s="66">
        <v>296</v>
      </c>
      <c r="G64" s="67">
        <v>294</v>
      </c>
      <c r="H64" s="68">
        <v>0</v>
      </c>
      <c r="I64" s="69">
        <f t="shared" si="1"/>
        <v>29400</v>
      </c>
      <c r="J64" s="70"/>
    </row>
    <row r="65" spans="1:10" ht="25.5" x14ac:dyDescent="0.3">
      <c r="A65" s="61">
        <v>64</v>
      </c>
      <c r="B65" s="62" t="s">
        <v>189</v>
      </c>
      <c r="C65" s="63" t="s">
        <v>498</v>
      </c>
      <c r="D65" s="64" t="s">
        <v>497</v>
      </c>
      <c r="E65" s="71">
        <v>450</v>
      </c>
      <c r="F65" s="66">
        <v>6094</v>
      </c>
      <c r="G65" s="67">
        <v>6061</v>
      </c>
      <c r="H65" s="68">
        <v>0</v>
      </c>
      <c r="I65" s="69">
        <f t="shared" si="1"/>
        <v>2727450</v>
      </c>
      <c r="J65" s="70"/>
    </row>
    <row r="66" spans="1:10" ht="25.5" x14ac:dyDescent="0.3">
      <c r="A66" s="61">
        <v>65</v>
      </c>
      <c r="B66" s="62" t="s">
        <v>190</v>
      </c>
      <c r="C66" s="63" t="s">
        <v>496</v>
      </c>
      <c r="D66" s="64" t="s">
        <v>495</v>
      </c>
      <c r="E66" s="71">
        <v>80</v>
      </c>
      <c r="F66" s="66">
        <v>3055</v>
      </c>
      <c r="G66" s="67">
        <v>3051</v>
      </c>
      <c r="H66" s="68">
        <v>0</v>
      </c>
      <c r="I66" s="69">
        <f t="shared" ref="I66:I97" si="2">+G66*E66</f>
        <v>244080</v>
      </c>
      <c r="J66" s="70"/>
    </row>
    <row r="67" spans="1:10" ht="25.5" x14ac:dyDescent="0.3">
      <c r="A67" s="61">
        <v>66</v>
      </c>
      <c r="B67" s="62" t="s">
        <v>191</v>
      </c>
      <c r="C67" s="63" t="s">
        <v>494</v>
      </c>
      <c r="D67" s="64" t="s">
        <v>334</v>
      </c>
      <c r="E67" s="71">
        <v>10</v>
      </c>
      <c r="F67" s="66">
        <v>27969</v>
      </c>
      <c r="G67" s="67">
        <v>27794</v>
      </c>
      <c r="H67" s="68">
        <v>0</v>
      </c>
      <c r="I67" s="69">
        <f t="shared" si="2"/>
        <v>277940</v>
      </c>
      <c r="J67" s="70"/>
    </row>
    <row r="68" spans="1:10" ht="25.5" x14ac:dyDescent="0.3">
      <c r="A68" s="61">
        <v>67</v>
      </c>
      <c r="B68" s="62" t="s">
        <v>192</v>
      </c>
      <c r="C68" s="63" t="s">
        <v>493</v>
      </c>
      <c r="D68" s="64" t="s">
        <v>307</v>
      </c>
      <c r="E68" s="71">
        <v>30</v>
      </c>
      <c r="F68" s="66">
        <v>2916</v>
      </c>
      <c r="G68" s="67">
        <v>2909</v>
      </c>
      <c r="H68" s="68">
        <v>0</v>
      </c>
      <c r="I68" s="69">
        <f t="shared" si="2"/>
        <v>87270</v>
      </c>
      <c r="J68" s="70"/>
    </row>
    <row r="69" spans="1:10" ht="25.5" x14ac:dyDescent="0.3">
      <c r="A69" s="61">
        <v>68</v>
      </c>
      <c r="B69" s="62" t="s">
        <v>193</v>
      </c>
      <c r="C69" s="63" t="s">
        <v>492</v>
      </c>
      <c r="D69" s="64" t="s">
        <v>317</v>
      </c>
      <c r="E69" s="71">
        <v>80</v>
      </c>
      <c r="F69" s="66">
        <v>1814</v>
      </c>
      <c r="G69" s="67">
        <v>1809</v>
      </c>
      <c r="H69" s="68">
        <v>0</v>
      </c>
      <c r="I69" s="69">
        <f t="shared" si="2"/>
        <v>144720</v>
      </c>
      <c r="J69" s="70"/>
    </row>
    <row r="70" spans="1:10" ht="25.5" x14ac:dyDescent="0.3">
      <c r="A70" s="61">
        <v>69</v>
      </c>
      <c r="B70" s="62" t="s">
        <v>194</v>
      </c>
      <c r="C70" s="63" t="s">
        <v>491</v>
      </c>
      <c r="D70" s="64" t="s">
        <v>490</v>
      </c>
      <c r="E70" s="71">
        <v>30</v>
      </c>
      <c r="F70" s="66">
        <v>112000</v>
      </c>
      <c r="G70" s="67">
        <v>111940</v>
      </c>
      <c r="H70" s="68">
        <v>0</v>
      </c>
      <c r="I70" s="69">
        <f t="shared" si="2"/>
        <v>3358200</v>
      </c>
      <c r="J70" s="70"/>
    </row>
    <row r="71" spans="1:10" ht="25.5" x14ac:dyDescent="0.3">
      <c r="A71" s="61">
        <v>70</v>
      </c>
      <c r="B71" s="62" t="s">
        <v>195</v>
      </c>
      <c r="C71" s="63" t="s">
        <v>489</v>
      </c>
      <c r="D71" s="64" t="s">
        <v>482</v>
      </c>
      <c r="E71" s="71">
        <v>10</v>
      </c>
      <c r="F71" s="66">
        <v>55</v>
      </c>
      <c r="G71" s="67">
        <v>55</v>
      </c>
      <c r="H71" s="68">
        <v>0</v>
      </c>
      <c r="I71" s="69">
        <f t="shared" si="2"/>
        <v>550</v>
      </c>
      <c r="J71" s="70"/>
    </row>
    <row r="72" spans="1:10" ht="25.5" x14ac:dyDescent="0.3">
      <c r="A72" s="61">
        <v>71</v>
      </c>
      <c r="B72" s="62" t="s">
        <v>196</v>
      </c>
      <c r="C72" s="63" t="s">
        <v>488</v>
      </c>
      <c r="D72" s="64" t="s">
        <v>316</v>
      </c>
      <c r="E72" s="71">
        <v>20</v>
      </c>
      <c r="F72" s="66">
        <v>156</v>
      </c>
      <c r="G72" s="67"/>
      <c r="H72" s="68">
        <v>0</v>
      </c>
      <c r="I72" s="69">
        <f t="shared" si="2"/>
        <v>0</v>
      </c>
      <c r="J72" s="70"/>
    </row>
    <row r="73" spans="1:10" ht="25.5" x14ac:dyDescent="0.3">
      <c r="A73" s="61">
        <v>72</v>
      </c>
      <c r="B73" s="62" t="s">
        <v>197</v>
      </c>
      <c r="C73" s="63" t="s">
        <v>487</v>
      </c>
      <c r="D73" s="64" t="s">
        <v>320</v>
      </c>
      <c r="E73" s="71">
        <v>250</v>
      </c>
      <c r="F73" s="66">
        <v>68</v>
      </c>
      <c r="G73" s="67">
        <v>68</v>
      </c>
      <c r="H73" s="68">
        <v>0</v>
      </c>
      <c r="I73" s="69">
        <f t="shared" si="2"/>
        <v>17000</v>
      </c>
      <c r="J73" s="70"/>
    </row>
    <row r="74" spans="1:10" ht="25.5" x14ac:dyDescent="0.3">
      <c r="A74" s="61">
        <v>73</v>
      </c>
      <c r="B74" s="62" t="s">
        <v>198</v>
      </c>
      <c r="C74" s="63" t="s">
        <v>486</v>
      </c>
      <c r="D74" s="64" t="s">
        <v>311</v>
      </c>
      <c r="E74" s="71">
        <v>50</v>
      </c>
      <c r="F74" s="66">
        <v>434</v>
      </c>
      <c r="G74" s="67"/>
      <c r="H74" s="68">
        <v>0</v>
      </c>
      <c r="I74" s="69">
        <f t="shared" si="2"/>
        <v>0</v>
      </c>
      <c r="J74" s="70"/>
    </row>
    <row r="75" spans="1:10" ht="25.5" x14ac:dyDescent="0.3">
      <c r="A75" s="61">
        <v>74</v>
      </c>
      <c r="B75" s="62" t="s">
        <v>199</v>
      </c>
      <c r="C75" s="63" t="s">
        <v>485</v>
      </c>
      <c r="D75" s="64" t="s">
        <v>327</v>
      </c>
      <c r="E75" s="71">
        <v>70</v>
      </c>
      <c r="F75" s="66">
        <v>325</v>
      </c>
      <c r="G75" s="67">
        <v>324</v>
      </c>
      <c r="H75" s="68">
        <v>0</v>
      </c>
      <c r="I75" s="69">
        <f t="shared" si="2"/>
        <v>22680</v>
      </c>
      <c r="J75" s="70"/>
    </row>
    <row r="76" spans="1:10" ht="25.5" x14ac:dyDescent="0.3">
      <c r="A76" s="61">
        <v>75</v>
      </c>
      <c r="B76" s="62" t="s">
        <v>200</v>
      </c>
      <c r="C76" s="63" t="s">
        <v>484</v>
      </c>
      <c r="D76" s="64" t="s">
        <v>318</v>
      </c>
      <c r="E76" s="71">
        <v>250</v>
      </c>
      <c r="F76" s="66">
        <v>1494</v>
      </c>
      <c r="G76" s="67">
        <v>1493</v>
      </c>
      <c r="H76" s="68">
        <v>0</v>
      </c>
      <c r="I76" s="69">
        <f t="shared" si="2"/>
        <v>373250</v>
      </c>
      <c r="J76" s="70"/>
    </row>
    <row r="77" spans="1:10" ht="25.5" x14ac:dyDescent="0.3">
      <c r="A77" s="61">
        <v>76</v>
      </c>
      <c r="B77" s="62" t="s">
        <v>201</v>
      </c>
      <c r="C77" s="63" t="s">
        <v>483</v>
      </c>
      <c r="D77" s="64" t="s">
        <v>482</v>
      </c>
      <c r="E77" s="71">
        <v>40</v>
      </c>
      <c r="F77" s="66">
        <v>1471</v>
      </c>
      <c r="G77" s="67">
        <v>1463</v>
      </c>
      <c r="H77" s="68">
        <v>0</v>
      </c>
      <c r="I77" s="69">
        <f t="shared" si="2"/>
        <v>58520</v>
      </c>
      <c r="J77" s="70"/>
    </row>
    <row r="78" spans="1:10" ht="25.5" x14ac:dyDescent="0.3">
      <c r="A78" s="61">
        <v>77</v>
      </c>
      <c r="B78" s="62" t="s">
        <v>202</v>
      </c>
      <c r="C78" s="63" t="s">
        <v>481</v>
      </c>
      <c r="D78" s="64" t="s">
        <v>318</v>
      </c>
      <c r="E78" s="71">
        <v>150</v>
      </c>
      <c r="F78" s="66">
        <v>506</v>
      </c>
      <c r="G78" s="67">
        <v>504</v>
      </c>
      <c r="H78" s="68">
        <v>0</v>
      </c>
      <c r="I78" s="69">
        <f t="shared" si="2"/>
        <v>75600</v>
      </c>
      <c r="J78" s="70"/>
    </row>
    <row r="79" spans="1:10" ht="25.5" x14ac:dyDescent="0.3">
      <c r="A79" s="61">
        <v>78</v>
      </c>
      <c r="B79" s="62" t="s">
        <v>203</v>
      </c>
      <c r="C79" s="63" t="s">
        <v>480</v>
      </c>
      <c r="D79" s="64" t="s">
        <v>304</v>
      </c>
      <c r="E79" s="71">
        <v>100</v>
      </c>
      <c r="F79" s="66">
        <v>90</v>
      </c>
      <c r="G79" s="67"/>
      <c r="H79" s="68">
        <v>0</v>
      </c>
      <c r="I79" s="69">
        <f t="shared" si="2"/>
        <v>0</v>
      </c>
      <c r="J79" s="70"/>
    </row>
    <row r="80" spans="1:10" ht="25.5" x14ac:dyDescent="0.3">
      <c r="A80" s="61">
        <v>79</v>
      </c>
      <c r="B80" s="62" t="s">
        <v>204</v>
      </c>
      <c r="C80" s="63" t="s">
        <v>479</v>
      </c>
      <c r="D80" s="64" t="s">
        <v>314</v>
      </c>
      <c r="E80" s="71">
        <v>100</v>
      </c>
      <c r="F80" s="66">
        <v>10695</v>
      </c>
      <c r="G80" s="67">
        <v>10621</v>
      </c>
      <c r="H80" s="68">
        <v>0</v>
      </c>
      <c r="I80" s="69">
        <f t="shared" si="2"/>
        <v>1062100</v>
      </c>
      <c r="J80" s="70"/>
    </row>
    <row r="81" spans="1:10" ht="25.5" x14ac:dyDescent="0.3">
      <c r="A81" s="61">
        <v>80</v>
      </c>
      <c r="B81" s="62" t="s">
        <v>205</v>
      </c>
      <c r="C81" s="63" t="s">
        <v>478</v>
      </c>
      <c r="D81" s="64" t="s">
        <v>477</v>
      </c>
      <c r="E81" s="71">
        <v>120</v>
      </c>
      <c r="F81" s="66">
        <v>19208</v>
      </c>
      <c r="G81" s="67">
        <v>19009</v>
      </c>
      <c r="H81" s="68">
        <v>0</v>
      </c>
      <c r="I81" s="69">
        <f t="shared" si="2"/>
        <v>2281080</v>
      </c>
      <c r="J81" s="70"/>
    </row>
    <row r="82" spans="1:10" ht="25.5" x14ac:dyDescent="0.3">
      <c r="A82" s="61">
        <v>81</v>
      </c>
      <c r="B82" s="62" t="s">
        <v>206</v>
      </c>
      <c r="C82" s="63" t="s">
        <v>476</v>
      </c>
      <c r="D82" s="64" t="s">
        <v>315</v>
      </c>
      <c r="E82" s="71">
        <v>10</v>
      </c>
      <c r="F82" s="66">
        <v>13554</v>
      </c>
      <c r="G82" s="67">
        <v>13471</v>
      </c>
      <c r="H82" s="68">
        <v>0</v>
      </c>
      <c r="I82" s="69">
        <f t="shared" si="2"/>
        <v>134710</v>
      </c>
      <c r="J82" s="70"/>
    </row>
    <row r="83" spans="1:10" ht="25.5" x14ac:dyDescent="0.3">
      <c r="A83" s="61">
        <v>82</v>
      </c>
      <c r="B83" s="62" t="s">
        <v>207</v>
      </c>
      <c r="C83" s="63" t="s">
        <v>475</v>
      </c>
      <c r="D83" s="64" t="s">
        <v>314</v>
      </c>
      <c r="E83" s="71">
        <v>100</v>
      </c>
      <c r="F83" s="66">
        <v>85</v>
      </c>
      <c r="G83" s="67">
        <v>84</v>
      </c>
      <c r="H83" s="68">
        <v>0</v>
      </c>
      <c r="I83" s="69">
        <f t="shared" si="2"/>
        <v>8400</v>
      </c>
      <c r="J83" s="70"/>
    </row>
    <row r="84" spans="1:10" ht="25.5" x14ac:dyDescent="0.3">
      <c r="A84" s="61">
        <v>83</v>
      </c>
      <c r="B84" s="62" t="s">
        <v>208</v>
      </c>
      <c r="C84" s="63" t="s">
        <v>474</v>
      </c>
      <c r="D84" s="64" t="s">
        <v>473</v>
      </c>
      <c r="E84" s="71">
        <v>200</v>
      </c>
      <c r="F84" s="66">
        <v>111</v>
      </c>
      <c r="G84" s="67">
        <v>110</v>
      </c>
      <c r="H84" s="68">
        <v>0</v>
      </c>
      <c r="I84" s="69">
        <f t="shared" si="2"/>
        <v>22000</v>
      </c>
      <c r="J84" s="70"/>
    </row>
    <row r="85" spans="1:10" ht="38.25" x14ac:dyDescent="0.3">
      <c r="A85" s="61">
        <v>84</v>
      </c>
      <c r="B85" s="62" t="s">
        <v>209</v>
      </c>
      <c r="C85" s="63" t="s">
        <v>472</v>
      </c>
      <c r="D85" s="64" t="s">
        <v>302</v>
      </c>
      <c r="E85" s="71">
        <v>2</v>
      </c>
      <c r="F85" s="66">
        <v>5281</v>
      </c>
      <c r="G85" s="67">
        <v>5263</v>
      </c>
      <c r="H85" s="68">
        <v>0</v>
      </c>
      <c r="I85" s="69">
        <f t="shared" si="2"/>
        <v>10526</v>
      </c>
      <c r="J85" s="70"/>
    </row>
    <row r="86" spans="1:10" ht="25.5" x14ac:dyDescent="0.3">
      <c r="A86" s="61">
        <v>85</v>
      </c>
      <c r="B86" s="62" t="s">
        <v>210</v>
      </c>
      <c r="C86" s="63" t="s">
        <v>471</v>
      </c>
      <c r="D86" s="64" t="s">
        <v>324</v>
      </c>
      <c r="E86" s="71">
        <v>3000</v>
      </c>
      <c r="F86" s="66">
        <v>2335</v>
      </c>
      <c r="G86" s="67">
        <v>2300</v>
      </c>
      <c r="H86" s="68">
        <v>0</v>
      </c>
      <c r="I86" s="69">
        <f t="shared" si="2"/>
        <v>6900000</v>
      </c>
      <c r="J86" s="70"/>
    </row>
    <row r="87" spans="1:10" ht="25.5" x14ac:dyDescent="0.3">
      <c r="A87" s="61">
        <v>86</v>
      </c>
      <c r="B87" s="62" t="s">
        <v>211</v>
      </c>
      <c r="C87" s="63" t="s">
        <v>470</v>
      </c>
      <c r="D87" s="64" t="s">
        <v>333</v>
      </c>
      <c r="E87" s="71">
        <v>10</v>
      </c>
      <c r="F87" s="66">
        <v>148</v>
      </c>
      <c r="G87" s="67"/>
      <c r="H87" s="68">
        <v>0</v>
      </c>
      <c r="I87" s="69">
        <f t="shared" si="2"/>
        <v>0</v>
      </c>
      <c r="J87" s="70"/>
    </row>
    <row r="88" spans="1:10" ht="25.5" x14ac:dyDescent="0.3">
      <c r="A88" s="61">
        <v>87</v>
      </c>
      <c r="B88" s="62" t="s">
        <v>212</v>
      </c>
      <c r="C88" s="63" t="s">
        <v>469</v>
      </c>
      <c r="D88" s="64" t="s">
        <v>308</v>
      </c>
      <c r="E88" s="71">
        <v>5</v>
      </c>
      <c r="F88" s="66">
        <v>108541</v>
      </c>
      <c r="G88" s="67">
        <v>0</v>
      </c>
      <c r="H88" s="68">
        <v>0</v>
      </c>
      <c r="I88" s="69">
        <f t="shared" si="2"/>
        <v>0</v>
      </c>
      <c r="J88" s="70"/>
    </row>
    <row r="89" spans="1:10" ht="25.5" x14ac:dyDescent="0.3">
      <c r="A89" s="61">
        <v>88</v>
      </c>
      <c r="B89" s="62" t="s">
        <v>213</v>
      </c>
      <c r="C89" s="63" t="s">
        <v>468</v>
      </c>
      <c r="D89" s="64" t="s">
        <v>432</v>
      </c>
      <c r="E89" s="71">
        <v>20</v>
      </c>
      <c r="F89" s="66">
        <v>67600</v>
      </c>
      <c r="G89" s="67">
        <v>67229</v>
      </c>
      <c r="H89" s="68">
        <v>0</v>
      </c>
      <c r="I89" s="69">
        <f t="shared" si="2"/>
        <v>1344580</v>
      </c>
      <c r="J89" s="70"/>
    </row>
    <row r="90" spans="1:10" ht="38.25" x14ac:dyDescent="0.3">
      <c r="A90" s="61">
        <v>89</v>
      </c>
      <c r="B90" s="62" t="s">
        <v>214</v>
      </c>
      <c r="C90" s="63" t="s">
        <v>467</v>
      </c>
      <c r="D90" s="64" t="s">
        <v>466</v>
      </c>
      <c r="E90" s="71">
        <v>500</v>
      </c>
      <c r="F90" s="66">
        <v>11770</v>
      </c>
      <c r="G90" s="67">
        <v>11765</v>
      </c>
      <c r="H90" s="68">
        <v>0</v>
      </c>
      <c r="I90" s="69">
        <f t="shared" si="2"/>
        <v>5882500</v>
      </c>
      <c r="J90" s="72"/>
    </row>
    <row r="91" spans="1:10" ht="25.5" x14ac:dyDescent="0.3">
      <c r="A91" s="61">
        <v>90</v>
      </c>
      <c r="B91" s="62" t="s">
        <v>215</v>
      </c>
      <c r="C91" s="63" t="s">
        <v>465</v>
      </c>
      <c r="D91" s="64" t="s">
        <v>324</v>
      </c>
      <c r="E91" s="71">
        <v>100</v>
      </c>
      <c r="F91" s="66">
        <v>10426</v>
      </c>
      <c r="G91" s="67">
        <v>10417</v>
      </c>
      <c r="H91" s="68">
        <v>0</v>
      </c>
      <c r="I91" s="69">
        <f t="shared" si="2"/>
        <v>1041700</v>
      </c>
      <c r="J91" s="70"/>
    </row>
    <row r="92" spans="1:10" ht="38.25" x14ac:dyDescent="0.3">
      <c r="A92" s="61">
        <v>91</v>
      </c>
      <c r="B92" s="62" t="s">
        <v>216</v>
      </c>
      <c r="C92" s="63" t="s">
        <v>464</v>
      </c>
      <c r="D92" s="64"/>
      <c r="E92" s="71">
        <v>60</v>
      </c>
      <c r="F92" s="66">
        <v>30954</v>
      </c>
      <c r="G92" s="67">
        <v>0</v>
      </c>
      <c r="H92" s="68">
        <v>0</v>
      </c>
      <c r="I92" s="69">
        <f t="shared" si="2"/>
        <v>0</v>
      </c>
      <c r="J92" s="70" t="s">
        <v>312</v>
      </c>
    </row>
    <row r="93" spans="1:10" ht="25.5" x14ac:dyDescent="0.3">
      <c r="A93" s="61">
        <v>92</v>
      </c>
      <c r="B93" s="62" t="s">
        <v>217</v>
      </c>
      <c r="C93" s="63" t="s">
        <v>463</v>
      </c>
      <c r="D93" s="64" t="s">
        <v>308</v>
      </c>
      <c r="E93" s="71">
        <v>300</v>
      </c>
      <c r="F93" s="66">
        <v>8188</v>
      </c>
      <c r="G93" s="67">
        <v>8187</v>
      </c>
      <c r="H93" s="68">
        <v>0</v>
      </c>
      <c r="I93" s="69">
        <f t="shared" si="2"/>
        <v>2456100</v>
      </c>
      <c r="J93" s="70"/>
    </row>
    <row r="94" spans="1:10" ht="25.5" x14ac:dyDescent="0.3">
      <c r="A94" s="61">
        <v>93</v>
      </c>
      <c r="B94" s="62" t="s">
        <v>218</v>
      </c>
      <c r="C94" s="63" t="s">
        <v>462</v>
      </c>
      <c r="D94" s="64" t="s">
        <v>308</v>
      </c>
      <c r="E94" s="71">
        <v>200</v>
      </c>
      <c r="F94" s="66">
        <v>7385</v>
      </c>
      <c r="G94" s="67">
        <v>7333</v>
      </c>
      <c r="H94" s="68">
        <v>0</v>
      </c>
      <c r="I94" s="69">
        <f t="shared" si="2"/>
        <v>1466600</v>
      </c>
      <c r="J94" s="70"/>
    </row>
    <row r="95" spans="1:10" ht="38.25" x14ac:dyDescent="0.3">
      <c r="A95" s="61">
        <v>94</v>
      </c>
      <c r="B95" s="62" t="s">
        <v>219</v>
      </c>
      <c r="C95" s="63" t="s">
        <v>461</v>
      </c>
      <c r="D95" s="64" t="s">
        <v>313</v>
      </c>
      <c r="E95" s="71">
        <v>50</v>
      </c>
      <c r="F95" s="66">
        <v>133215</v>
      </c>
      <c r="G95" s="67">
        <v>132594</v>
      </c>
      <c r="H95" s="68">
        <v>0</v>
      </c>
      <c r="I95" s="69">
        <f t="shared" si="2"/>
        <v>6629700</v>
      </c>
      <c r="J95" s="70"/>
    </row>
    <row r="96" spans="1:10" ht="25.5" x14ac:dyDescent="0.3">
      <c r="A96" s="61">
        <v>95</v>
      </c>
      <c r="B96" s="62" t="s">
        <v>220</v>
      </c>
      <c r="C96" s="63" t="s">
        <v>460</v>
      </c>
      <c r="D96" s="64" t="s">
        <v>324</v>
      </c>
      <c r="E96" s="71">
        <v>1200</v>
      </c>
      <c r="F96" s="66">
        <v>4100</v>
      </c>
      <c r="G96" s="67">
        <v>4075</v>
      </c>
      <c r="H96" s="68">
        <v>0</v>
      </c>
      <c r="I96" s="69">
        <f t="shared" si="2"/>
        <v>4890000</v>
      </c>
      <c r="J96" s="70"/>
    </row>
    <row r="97" spans="1:10" ht="38.25" x14ac:dyDescent="0.3">
      <c r="A97" s="61">
        <v>96</v>
      </c>
      <c r="B97" s="62" t="s">
        <v>221</v>
      </c>
      <c r="C97" s="63" t="s">
        <v>459</v>
      </c>
      <c r="D97" s="64"/>
      <c r="E97" s="71">
        <v>50</v>
      </c>
      <c r="F97" s="66">
        <v>12500</v>
      </c>
      <c r="G97" s="67">
        <v>0</v>
      </c>
      <c r="H97" s="68">
        <v>0</v>
      </c>
      <c r="I97" s="69">
        <f t="shared" si="2"/>
        <v>0</v>
      </c>
      <c r="J97" s="70"/>
    </row>
    <row r="98" spans="1:10" ht="25.5" x14ac:dyDescent="0.3">
      <c r="A98" s="61">
        <v>97</v>
      </c>
      <c r="B98" s="62" t="s">
        <v>222</v>
      </c>
      <c r="C98" s="63" t="s">
        <v>458</v>
      </c>
      <c r="D98" s="64" t="s">
        <v>308</v>
      </c>
      <c r="E98" s="71">
        <v>50</v>
      </c>
      <c r="F98" s="66">
        <v>1399</v>
      </c>
      <c r="G98" s="67">
        <v>1397</v>
      </c>
      <c r="H98" s="68">
        <v>0</v>
      </c>
      <c r="I98" s="69">
        <f t="shared" ref="I98:I129" si="3">+G98*E98</f>
        <v>69850</v>
      </c>
      <c r="J98" s="70"/>
    </row>
    <row r="99" spans="1:10" ht="25.5" x14ac:dyDescent="0.3">
      <c r="A99" s="61">
        <v>98</v>
      </c>
      <c r="B99" s="62" t="s">
        <v>223</v>
      </c>
      <c r="C99" s="63" t="s">
        <v>457</v>
      </c>
      <c r="D99" s="64" t="s">
        <v>308</v>
      </c>
      <c r="E99" s="71">
        <v>350</v>
      </c>
      <c r="F99" s="66">
        <v>1293</v>
      </c>
      <c r="G99" s="67">
        <v>0</v>
      </c>
      <c r="H99" s="68">
        <v>0</v>
      </c>
      <c r="I99" s="69">
        <f t="shared" si="3"/>
        <v>0</v>
      </c>
      <c r="J99" s="70"/>
    </row>
    <row r="100" spans="1:10" ht="38.25" x14ac:dyDescent="0.3">
      <c r="A100" s="61">
        <v>99</v>
      </c>
      <c r="B100" s="62" t="s">
        <v>224</v>
      </c>
      <c r="C100" s="63" t="s">
        <v>456</v>
      </c>
      <c r="D100" s="64" t="s">
        <v>324</v>
      </c>
      <c r="E100" s="71">
        <v>20</v>
      </c>
      <c r="F100" s="66">
        <v>24791</v>
      </c>
      <c r="G100" s="67">
        <v>24764</v>
      </c>
      <c r="H100" s="68">
        <v>0</v>
      </c>
      <c r="I100" s="69">
        <f t="shared" si="3"/>
        <v>495280</v>
      </c>
      <c r="J100" s="70"/>
    </row>
    <row r="101" spans="1:10" ht="25.5" x14ac:dyDescent="0.3">
      <c r="A101" s="61">
        <v>100</v>
      </c>
      <c r="B101" s="62" t="s">
        <v>225</v>
      </c>
      <c r="C101" s="63" t="s">
        <v>455</v>
      </c>
      <c r="D101" s="64" t="s">
        <v>306</v>
      </c>
      <c r="E101" s="71">
        <v>1800</v>
      </c>
      <c r="F101" s="66">
        <v>1219</v>
      </c>
      <c r="G101" s="67">
        <v>1218</v>
      </c>
      <c r="H101" s="68">
        <v>0</v>
      </c>
      <c r="I101" s="69">
        <f t="shared" si="3"/>
        <v>2192400</v>
      </c>
      <c r="J101" s="70"/>
    </row>
    <row r="102" spans="1:10" ht="25.5" x14ac:dyDescent="0.3">
      <c r="A102" s="61">
        <v>101</v>
      </c>
      <c r="B102" s="62" t="s">
        <v>226</v>
      </c>
      <c r="C102" s="62" t="s">
        <v>226</v>
      </c>
      <c r="D102" s="70"/>
      <c r="E102" s="71">
        <v>10</v>
      </c>
      <c r="F102" s="66">
        <v>52337</v>
      </c>
      <c r="G102" s="67">
        <v>52235</v>
      </c>
      <c r="H102" s="68"/>
      <c r="I102" s="69">
        <f t="shared" si="3"/>
        <v>522350</v>
      </c>
      <c r="J102" s="70"/>
    </row>
    <row r="103" spans="1:10" ht="51" x14ac:dyDescent="0.3">
      <c r="A103" s="61">
        <v>102</v>
      </c>
      <c r="B103" s="62" t="s">
        <v>227</v>
      </c>
      <c r="C103" s="63" t="s">
        <v>454</v>
      </c>
      <c r="D103" s="64" t="s">
        <v>322</v>
      </c>
      <c r="E103" s="71">
        <v>700</v>
      </c>
      <c r="F103" s="66">
        <v>14669</v>
      </c>
      <c r="G103" s="67">
        <v>14603</v>
      </c>
      <c r="H103" s="68">
        <v>0</v>
      </c>
      <c r="I103" s="69">
        <f t="shared" si="3"/>
        <v>10222100</v>
      </c>
      <c r="J103" s="70"/>
    </row>
    <row r="104" spans="1:10" ht="51" x14ac:dyDescent="0.3">
      <c r="A104" s="61">
        <v>103</v>
      </c>
      <c r="B104" s="62" t="s">
        <v>228</v>
      </c>
      <c r="C104" s="63" t="s">
        <v>453</v>
      </c>
      <c r="D104" s="64" t="s">
        <v>322</v>
      </c>
      <c r="E104" s="71">
        <v>200</v>
      </c>
      <c r="F104" s="66">
        <v>20710</v>
      </c>
      <c r="G104" s="67">
        <v>20690</v>
      </c>
      <c r="H104" s="68">
        <v>0</v>
      </c>
      <c r="I104" s="69">
        <f t="shared" si="3"/>
        <v>4138000</v>
      </c>
      <c r="J104" s="70"/>
    </row>
    <row r="105" spans="1:10" ht="25.5" x14ac:dyDescent="0.3">
      <c r="A105" s="61">
        <v>104</v>
      </c>
      <c r="B105" s="62" t="s">
        <v>229</v>
      </c>
      <c r="C105" s="63" t="s">
        <v>452</v>
      </c>
      <c r="D105" s="64" t="s">
        <v>330</v>
      </c>
      <c r="E105" s="71">
        <v>150</v>
      </c>
      <c r="F105" s="66">
        <v>18520</v>
      </c>
      <c r="G105" s="67"/>
      <c r="H105" s="68">
        <v>0</v>
      </c>
      <c r="I105" s="69">
        <f t="shared" si="3"/>
        <v>0</v>
      </c>
      <c r="J105" s="70"/>
    </row>
    <row r="106" spans="1:10" ht="25.5" x14ac:dyDescent="0.3">
      <c r="A106" s="61">
        <v>105</v>
      </c>
      <c r="B106" s="62" t="s">
        <v>230</v>
      </c>
      <c r="C106" s="63" t="s">
        <v>451</v>
      </c>
      <c r="D106" s="64" t="s">
        <v>450</v>
      </c>
      <c r="E106" s="71">
        <v>20</v>
      </c>
      <c r="F106" s="66">
        <v>6364</v>
      </c>
      <c r="G106" s="67">
        <v>6335</v>
      </c>
      <c r="H106" s="68">
        <v>0</v>
      </c>
      <c r="I106" s="69">
        <f t="shared" si="3"/>
        <v>126700</v>
      </c>
      <c r="J106" s="70"/>
    </row>
    <row r="107" spans="1:10" ht="25.5" x14ac:dyDescent="0.3">
      <c r="A107" s="61">
        <v>106</v>
      </c>
      <c r="B107" s="62" t="s">
        <v>231</v>
      </c>
      <c r="C107" s="63" t="s">
        <v>449</v>
      </c>
      <c r="D107" s="64" t="s">
        <v>318</v>
      </c>
      <c r="E107" s="71">
        <v>1500</v>
      </c>
      <c r="F107" s="66">
        <v>1250</v>
      </c>
      <c r="G107" s="67">
        <v>1245</v>
      </c>
      <c r="H107" s="68">
        <v>0</v>
      </c>
      <c r="I107" s="69">
        <f t="shared" si="3"/>
        <v>1867500</v>
      </c>
      <c r="J107" s="70"/>
    </row>
    <row r="108" spans="1:10" ht="38.25" x14ac:dyDescent="0.3">
      <c r="A108" s="61">
        <v>107</v>
      </c>
      <c r="B108" s="62" t="s">
        <v>232</v>
      </c>
      <c r="C108" s="63" t="s">
        <v>448</v>
      </c>
      <c r="D108" s="64" t="s">
        <v>447</v>
      </c>
      <c r="E108" s="71">
        <v>10</v>
      </c>
      <c r="F108" s="66">
        <v>20750</v>
      </c>
      <c r="G108" s="67">
        <v>20658</v>
      </c>
      <c r="H108" s="68">
        <v>0</v>
      </c>
      <c r="I108" s="69">
        <f t="shared" si="3"/>
        <v>206580</v>
      </c>
      <c r="J108" s="70"/>
    </row>
    <row r="109" spans="1:10" ht="38.25" x14ac:dyDescent="0.3">
      <c r="A109" s="61">
        <v>108</v>
      </c>
      <c r="B109" s="62" t="s">
        <v>233</v>
      </c>
      <c r="C109" s="63" t="s">
        <v>446</v>
      </c>
      <c r="D109" s="64" t="s">
        <v>445</v>
      </c>
      <c r="E109" s="71">
        <v>20</v>
      </c>
      <c r="F109" s="66">
        <v>6250</v>
      </c>
      <c r="G109" s="67">
        <v>6230</v>
      </c>
      <c r="H109" s="68">
        <v>0</v>
      </c>
      <c r="I109" s="69">
        <f t="shared" si="3"/>
        <v>124600</v>
      </c>
      <c r="J109" s="70"/>
    </row>
    <row r="110" spans="1:10" ht="38.25" x14ac:dyDescent="0.3">
      <c r="A110" s="61">
        <v>109</v>
      </c>
      <c r="B110" s="62" t="s">
        <v>234</v>
      </c>
      <c r="C110" s="63" t="s">
        <v>444</v>
      </c>
      <c r="D110" s="64" t="s">
        <v>443</v>
      </c>
      <c r="E110" s="71">
        <v>20</v>
      </c>
      <c r="F110" s="66">
        <v>17400</v>
      </c>
      <c r="G110" s="67">
        <v>17333</v>
      </c>
      <c r="H110" s="68">
        <v>0</v>
      </c>
      <c r="I110" s="69">
        <f t="shared" si="3"/>
        <v>346660</v>
      </c>
      <c r="J110" s="70"/>
    </row>
    <row r="111" spans="1:10" ht="38.25" x14ac:dyDescent="0.3">
      <c r="A111" s="61">
        <v>110</v>
      </c>
      <c r="B111" s="62" t="s">
        <v>235</v>
      </c>
      <c r="C111" s="63" t="s">
        <v>442</v>
      </c>
      <c r="D111" s="64" t="s">
        <v>441</v>
      </c>
      <c r="E111" s="71">
        <v>30</v>
      </c>
      <c r="F111" s="66">
        <v>677</v>
      </c>
      <c r="G111" s="67">
        <v>675</v>
      </c>
      <c r="H111" s="68">
        <v>0</v>
      </c>
      <c r="I111" s="69">
        <f t="shared" si="3"/>
        <v>20250</v>
      </c>
      <c r="J111" s="70"/>
    </row>
    <row r="112" spans="1:10" ht="38.25" x14ac:dyDescent="0.3">
      <c r="A112" s="61">
        <v>111</v>
      </c>
      <c r="B112" s="62" t="s">
        <v>236</v>
      </c>
      <c r="C112" s="63" t="s">
        <v>440</v>
      </c>
      <c r="D112" s="64" t="s">
        <v>306</v>
      </c>
      <c r="E112" s="71">
        <v>200</v>
      </c>
      <c r="F112" s="66">
        <v>11453</v>
      </c>
      <c r="G112" s="67">
        <v>11435</v>
      </c>
      <c r="H112" s="68">
        <v>0</v>
      </c>
      <c r="I112" s="69">
        <f t="shared" si="3"/>
        <v>2287000</v>
      </c>
      <c r="J112" s="70"/>
    </row>
    <row r="113" spans="1:10" ht="38.25" x14ac:dyDescent="0.3">
      <c r="A113" s="61">
        <v>112</v>
      </c>
      <c r="B113" s="62" t="s">
        <v>237</v>
      </c>
      <c r="C113" s="63" t="s">
        <v>439</v>
      </c>
      <c r="D113" s="64" t="s">
        <v>329</v>
      </c>
      <c r="E113" s="71">
        <v>400</v>
      </c>
      <c r="F113" s="66">
        <v>900</v>
      </c>
      <c r="G113" s="67">
        <v>894</v>
      </c>
      <c r="H113" s="68">
        <v>0</v>
      </c>
      <c r="I113" s="69">
        <f t="shared" si="3"/>
        <v>357600</v>
      </c>
      <c r="J113" s="70"/>
    </row>
    <row r="114" spans="1:10" ht="25.5" x14ac:dyDescent="0.3">
      <c r="A114" s="61">
        <v>113</v>
      </c>
      <c r="B114" s="62" t="s">
        <v>238</v>
      </c>
      <c r="C114" s="63" t="s">
        <v>438</v>
      </c>
      <c r="D114" s="64" t="s">
        <v>307</v>
      </c>
      <c r="E114" s="71">
        <v>30</v>
      </c>
      <c r="F114" s="66">
        <v>17930</v>
      </c>
      <c r="G114" s="67">
        <v>0</v>
      </c>
      <c r="H114" s="68">
        <v>0</v>
      </c>
      <c r="I114" s="69">
        <f t="shared" si="3"/>
        <v>0</v>
      </c>
      <c r="J114" s="70"/>
    </row>
    <row r="115" spans="1:10" ht="25.5" x14ac:dyDescent="0.3">
      <c r="A115" s="61">
        <v>114</v>
      </c>
      <c r="B115" s="62" t="s">
        <v>239</v>
      </c>
      <c r="C115" s="63" t="s">
        <v>437</v>
      </c>
      <c r="D115" s="64"/>
      <c r="E115" s="71">
        <v>1500</v>
      </c>
      <c r="F115" s="66">
        <v>15625</v>
      </c>
      <c r="G115" s="67">
        <v>0</v>
      </c>
      <c r="H115" s="68">
        <v>0</v>
      </c>
      <c r="I115" s="69">
        <f t="shared" si="3"/>
        <v>0</v>
      </c>
      <c r="J115" s="70" t="s">
        <v>312</v>
      </c>
    </row>
    <row r="116" spans="1:10" ht="38.25" x14ac:dyDescent="0.3">
      <c r="A116" s="61">
        <v>115</v>
      </c>
      <c r="B116" s="62" t="s">
        <v>240</v>
      </c>
      <c r="C116" s="63" t="s">
        <v>436</v>
      </c>
      <c r="D116" s="64" t="s">
        <v>332</v>
      </c>
      <c r="E116" s="71">
        <v>30</v>
      </c>
      <c r="F116" s="66">
        <v>4396</v>
      </c>
      <c r="G116" s="67">
        <v>4394</v>
      </c>
      <c r="H116" s="68">
        <v>0</v>
      </c>
      <c r="I116" s="69">
        <f t="shared" si="3"/>
        <v>131820</v>
      </c>
      <c r="J116" s="70"/>
    </row>
    <row r="117" spans="1:10" ht="25.5" x14ac:dyDescent="0.3">
      <c r="A117" s="61">
        <v>116</v>
      </c>
      <c r="B117" s="62" t="s">
        <v>241</v>
      </c>
      <c r="C117" s="62" t="s">
        <v>241</v>
      </c>
      <c r="D117" s="64" t="s">
        <v>435</v>
      </c>
      <c r="E117" s="71">
        <v>30</v>
      </c>
      <c r="F117" s="66">
        <v>7200</v>
      </c>
      <c r="G117" s="67"/>
      <c r="H117" s="68">
        <v>0</v>
      </c>
      <c r="I117" s="69">
        <f t="shared" si="3"/>
        <v>0</v>
      </c>
      <c r="J117" s="70"/>
    </row>
    <row r="118" spans="1:10" ht="25.5" x14ac:dyDescent="0.3">
      <c r="A118" s="61">
        <v>117</v>
      </c>
      <c r="B118" s="62" t="s">
        <v>242</v>
      </c>
      <c r="C118" s="62" t="s">
        <v>242</v>
      </c>
      <c r="D118" s="64" t="s">
        <v>318</v>
      </c>
      <c r="E118" s="71">
        <v>500</v>
      </c>
      <c r="F118" s="66">
        <v>692</v>
      </c>
      <c r="G118" s="67">
        <v>675</v>
      </c>
      <c r="H118" s="68">
        <v>0</v>
      </c>
      <c r="I118" s="69">
        <f t="shared" si="3"/>
        <v>337500</v>
      </c>
      <c r="J118" s="70"/>
    </row>
    <row r="119" spans="1:10" ht="25.5" x14ac:dyDescent="0.3">
      <c r="A119" s="61">
        <v>118</v>
      </c>
      <c r="B119" s="62" t="s">
        <v>243</v>
      </c>
      <c r="C119" s="62" t="s">
        <v>243</v>
      </c>
      <c r="D119" s="64" t="s">
        <v>434</v>
      </c>
      <c r="E119" s="71">
        <v>200</v>
      </c>
      <c r="F119" s="66">
        <v>2210</v>
      </c>
      <c r="G119" s="67">
        <v>2197</v>
      </c>
      <c r="H119" s="68">
        <v>0</v>
      </c>
      <c r="I119" s="69">
        <f t="shared" si="3"/>
        <v>439400</v>
      </c>
      <c r="J119" s="70"/>
    </row>
    <row r="120" spans="1:10" ht="25.5" x14ac:dyDescent="0.3">
      <c r="A120" s="61">
        <v>119</v>
      </c>
      <c r="B120" s="62" t="s">
        <v>244</v>
      </c>
      <c r="C120" s="62" t="s">
        <v>244</v>
      </c>
      <c r="D120" s="64" t="s">
        <v>308</v>
      </c>
      <c r="E120" s="71">
        <v>40</v>
      </c>
      <c r="F120" s="66">
        <v>8071</v>
      </c>
      <c r="G120" s="67">
        <v>7971</v>
      </c>
      <c r="H120" s="68">
        <v>0</v>
      </c>
      <c r="I120" s="69">
        <f t="shared" si="3"/>
        <v>318840</v>
      </c>
      <c r="J120" s="70"/>
    </row>
    <row r="121" spans="1:10" ht="25.5" x14ac:dyDescent="0.3">
      <c r="A121" s="61">
        <v>120</v>
      </c>
      <c r="B121" s="62" t="s">
        <v>245</v>
      </c>
      <c r="C121" s="63" t="s">
        <v>245</v>
      </c>
      <c r="D121" s="64" t="s">
        <v>433</v>
      </c>
      <c r="E121" s="71">
        <v>4500</v>
      </c>
      <c r="F121" s="66">
        <v>1900</v>
      </c>
      <c r="G121" s="67">
        <v>0</v>
      </c>
      <c r="H121" s="68">
        <v>0</v>
      </c>
      <c r="I121" s="69">
        <f t="shared" si="3"/>
        <v>0</v>
      </c>
      <c r="J121" s="70" t="s">
        <v>312</v>
      </c>
    </row>
    <row r="122" spans="1:10" x14ac:dyDescent="0.3">
      <c r="A122" s="61">
        <v>121</v>
      </c>
      <c r="B122" s="62" t="s">
        <v>246</v>
      </c>
      <c r="C122" s="62" t="s">
        <v>246</v>
      </c>
      <c r="D122" s="64" t="s">
        <v>322</v>
      </c>
      <c r="E122" s="71">
        <v>200</v>
      </c>
      <c r="F122" s="66">
        <v>17783</v>
      </c>
      <c r="G122" s="67">
        <v>10640</v>
      </c>
      <c r="H122" s="68">
        <v>0</v>
      </c>
      <c r="I122" s="69">
        <f t="shared" si="3"/>
        <v>2128000</v>
      </c>
      <c r="J122" s="70"/>
    </row>
    <row r="123" spans="1:10" ht="25.5" x14ac:dyDescent="0.3">
      <c r="A123" s="61">
        <v>122</v>
      </c>
      <c r="B123" s="62" t="s">
        <v>247</v>
      </c>
      <c r="C123" s="62" t="s">
        <v>247</v>
      </c>
      <c r="D123" s="64" t="s">
        <v>329</v>
      </c>
      <c r="E123" s="71">
        <v>5</v>
      </c>
      <c r="F123" s="66">
        <v>3001650</v>
      </c>
      <c r="G123" s="67">
        <v>2985168</v>
      </c>
      <c r="H123" s="68">
        <v>0</v>
      </c>
      <c r="I123" s="69">
        <f t="shared" si="3"/>
        <v>14925840</v>
      </c>
      <c r="J123" s="70"/>
    </row>
    <row r="124" spans="1:10" ht="38.25" x14ac:dyDescent="0.3">
      <c r="A124" s="61">
        <v>123</v>
      </c>
      <c r="B124" s="62" t="s">
        <v>248</v>
      </c>
      <c r="C124" s="62" t="s">
        <v>248</v>
      </c>
      <c r="D124" s="64" t="s">
        <v>432</v>
      </c>
      <c r="E124" s="71">
        <v>30</v>
      </c>
      <c r="F124" s="66">
        <v>87666</v>
      </c>
      <c r="G124" s="67">
        <v>86207</v>
      </c>
      <c r="H124" s="68">
        <v>0</v>
      </c>
      <c r="I124" s="69">
        <f t="shared" si="3"/>
        <v>2586210</v>
      </c>
      <c r="J124" s="70"/>
    </row>
    <row r="125" spans="1:10" x14ac:dyDescent="0.3">
      <c r="A125" s="61">
        <v>124</v>
      </c>
      <c r="B125" s="62" t="s">
        <v>249</v>
      </c>
      <c r="C125" s="62" t="s">
        <v>249</v>
      </c>
      <c r="D125" s="64" t="s">
        <v>309</v>
      </c>
      <c r="E125" s="71">
        <v>550</v>
      </c>
      <c r="F125" s="66">
        <v>47</v>
      </c>
      <c r="G125" s="67">
        <v>46</v>
      </c>
      <c r="H125" s="68">
        <v>0</v>
      </c>
      <c r="I125" s="69">
        <f t="shared" si="3"/>
        <v>25300</v>
      </c>
      <c r="J125" s="70"/>
    </row>
    <row r="126" spans="1:10" ht="25.5" x14ac:dyDescent="0.3">
      <c r="A126" s="61">
        <v>125</v>
      </c>
      <c r="B126" s="62" t="s">
        <v>250</v>
      </c>
      <c r="C126" s="62" t="s">
        <v>250</v>
      </c>
      <c r="D126" s="64" t="s">
        <v>308</v>
      </c>
      <c r="E126" s="71">
        <v>350</v>
      </c>
      <c r="F126" s="66">
        <v>11250</v>
      </c>
      <c r="G126" s="67">
        <v>11114</v>
      </c>
      <c r="H126" s="68">
        <v>0</v>
      </c>
      <c r="I126" s="69">
        <f t="shared" si="3"/>
        <v>3889900</v>
      </c>
      <c r="J126" s="70"/>
    </row>
    <row r="127" spans="1:10" ht="25.5" x14ac:dyDescent="0.3">
      <c r="A127" s="61">
        <v>126</v>
      </c>
      <c r="B127" s="62" t="s">
        <v>251</v>
      </c>
      <c r="C127" s="62" t="s">
        <v>251</v>
      </c>
      <c r="D127" s="64" t="s">
        <v>329</v>
      </c>
      <c r="E127" s="71">
        <v>20</v>
      </c>
      <c r="F127" s="66">
        <v>292342</v>
      </c>
      <c r="G127" s="67">
        <v>291779</v>
      </c>
      <c r="H127" s="68">
        <v>0</v>
      </c>
      <c r="I127" s="69">
        <f t="shared" si="3"/>
        <v>5835580</v>
      </c>
      <c r="J127" s="70"/>
    </row>
    <row r="128" spans="1:10" ht="25.5" x14ac:dyDescent="0.3">
      <c r="A128" s="61">
        <v>127</v>
      </c>
      <c r="B128" s="62" t="s">
        <v>252</v>
      </c>
      <c r="C128" s="62" t="s">
        <v>252</v>
      </c>
      <c r="D128" s="64" t="s">
        <v>324</v>
      </c>
      <c r="E128" s="71">
        <v>10000</v>
      </c>
      <c r="F128" s="66">
        <v>2600</v>
      </c>
      <c r="G128" s="67">
        <v>2569</v>
      </c>
      <c r="H128" s="68">
        <v>0</v>
      </c>
      <c r="I128" s="69">
        <f t="shared" si="3"/>
        <v>25690000</v>
      </c>
      <c r="J128" s="70"/>
    </row>
    <row r="129" spans="1:10" x14ac:dyDescent="0.3">
      <c r="A129" s="61">
        <v>128</v>
      </c>
      <c r="B129" s="62" t="s">
        <v>253</v>
      </c>
      <c r="C129" s="62" t="s">
        <v>253</v>
      </c>
      <c r="D129" s="64" t="s">
        <v>306</v>
      </c>
      <c r="E129" s="71">
        <v>800</v>
      </c>
      <c r="F129" s="66">
        <v>266</v>
      </c>
      <c r="G129" s="67">
        <v>265</v>
      </c>
      <c r="H129" s="68">
        <v>0</v>
      </c>
      <c r="I129" s="69">
        <f t="shared" si="3"/>
        <v>212000</v>
      </c>
      <c r="J129" s="70"/>
    </row>
    <row r="130" spans="1:10" ht="25.5" x14ac:dyDescent="0.3">
      <c r="A130" s="61">
        <v>129</v>
      </c>
      <c r="B130" s="62" t="s">
        <v>254</v>
      </c>
      <c r="C130" s="62" t="s">
        <v>254</v>
      </c>
      <c r="D130" s="64" t="s">
        <v>306</v>
      </c>
      <c r="E130" s="71">
        <v>500</v>
      </c>
      <c r="F130" s="66">
        <v>1300</v>
      </c>
      <c r="G130" s="67">
        <v>1295</v>
      </c>
      <c r="H130" s="68">
        <v>0</v>
      </c>
      <c r="I130" s="69">
        <f t="shared" ref="I130:I140" si="4">+G130*E130</f>
        <v>647500</v>
      </c>
      <c r="J130" s="70"/>
    </row>
    <row r="131" spans="1:10" ht="25.5" x14ac:dyDescent="0.3">
      <c r="A131" s="61">
        <v>130</v>
      </c>
      <c r="B131" s="62" t="s">
        <v>255</v>
      </c>
      <c r="C131" s="62" t="s">
        <v>255</v>
      </c>
      <c r="D131" s="64" t="s">
        <v>329</v>
      </c>
      <c r="E131" s="71">
        <v>5</v>
      </c>
      <c r="F131" s="66">
        <v>1635000</v>
      </c>
      <c r="G131" s="67">
        <v>1631932</v>
      </c>
      <c r="H131" s="68">
        <v>0</v>
      </c>
      <c r="I131" s="69">
        <f t="shared" si="4"/>
        <v>8159660</v>
      </c>
      <c r="J131" s="70"/>
    </row>
    <row r="132" spans="1:10" x14ac:dyDescent="0.3">
      <c r="A132" s="61">
        <v>131</v>
      </c>
      <c r="B132" s="62" t="s">
        <v>256</v>
      </c>
      <c r="C132" s="62" t="s">
        <v>256</v>
      </c>
      <c r="D132" s="64" t="s">
        <v>315</v>
      </c>
      <c r="E132" s="71">
        <v>60</v>
      </c>
      <c r="F132" s="66">
        <v>98000</v>
      </c>
      <c r="G132" s="67">
        <v>96721</v>
      </c>
      <c r="H132" s="68">
        <v>0</v>
      </c>
      <c r="I132" s="69">
        <f t="shared" si="4"/>
        <v>5803260</v>
      </c>
      <c r="J132" s="70"/>
    </row>
    <row r="133" spans="1:10" x14ac:dyDescent="0.3">
      <c r="A133" s="61">
        <v>132</v>
      </c>
      <c r="B133" s="62" t="s">
        <v>257</v>
      </c>
      <c r="C133" s="62" t="s">
        <v>257</v>
      </c>
      <c r="D133" s="64"/>
      <c r="E133" s="71">
        <v>60</v>
      </c>
      <c r="F133" s="66">
        <v>300</v>
      </c>
      <c r="G133" s="67">
        <v>0</v>
      </c>
      <c r="H133" s="68">
        <v>0</v>
      </c>
      <c r="I133" s="69">
        <f t="shared" si="4"/>
        <v>0</v>
      </c>
      <c r="J133" s="70" t="s">
        <v>312</v>
      </c>
    </row>
    <row r="134" spans="1:10" ht="25.5" x14ac:dyDescent="0.3">
      <c r="A134" s="61">
        <v>133</v>
      </c>
      <c r="B134" s="62" t="s">
        <v>258</v>
      </c>
      <c r="C134" s="62" t="s">
        <v>258</v>
      </c>
      <c r="D134" s="64" t="s">
        <v>311</v>
      </c>
      <c r="E134" s="71">
        <v>150</v>
      </c>
      <c r="F134" s="66">
        <v>578</v>
      </c>
      <c r="G134" s="67">
        <v>571</v>
      </c>
      <c r="H134" s="68">
        <v>0</v>
      </c>
      <c r="I134" s="69">
        <f t="shared" si="4"/>
        <v>85650</v>
      </c>
      <c r="J134" s="70"/>
    </row>
    <row r="135" spans="1:10" ht="25.5" x14ac:dyDescent="0.3">
      <c r="A135" s="61">
        <v>134</v>
      </c>
      <c r="B135" s="62" t="s">
        <v>259</v>
      </c>
      <c r="C135" s="62" t="s">
        <v>259</v>
      </c>
      <c r="D135" s="64" t="s">
        <v>320</v>
      </c>
      <c r="E135" s="71">
        <v>20</v>
      </c>
      <c r="F135" s="66">
        <v>1826</v>
      </c>
      <c r="G135" s="67">
        <v>1812</v>
      </c>
      <c r="H135" s="68">
        <v>0</v>
      </c>
      <c r="I135" s="69">
        <f t="shared" si="4"/>
        <v>36240</v>
      </c>
      <c r="J135" s="70"/>
    </row>
    <row r="136" spans="1:10" ht="25.5" x14ac:dyDescent="0.3">
      <c r="A136" s="61">
        <v>135</v>
      </c>
      <c r="B136" s="62" t="s">
        <v>260</v>
      </c>
      <c r="C136" s="62" t="s">
        <v>260</v>
      </c>
      <c r="D136" s="64" t="s">
        <v>305</v>
      </c>
      <c r="E136" s="71">
        <v>500</v>
      </c>
      <c r="F136" s="66">
        <v>547</v>
      </c>
      <c r="G136" s="67">
        <v>538</v>
      </c>
      <c r="H136" s="68">
        <v>0</v>
      </c>
      <c r="I136" s="69">
        <f t="shared" si="4"/>
        <v>269000</v>
      </c>
      <c r="J136" s="70"/>
    </row>
    <row r="137" spans="1:10" x14ac:dyDescent="0.3">
      <c r="A137" s="61">
        <v>136</v>
      </c>
      <c r="B137" s="62" t="s">
        <v>261</v>
      </c>
      <c r="C137" s="62" t="s">
        <v>261</v>
      </c>
      <c r="D137" s="64" t="s">
        <v>327</v>
      </c>
      <c r="E137" s="71">
        <v>40</v>
      </c>
      <c r="F137" s="66">
        <v>86</v>
      </c>
      <c r="G137" s="67"/>
      <c r="H137" s="68">
        <v>0</v>
      </c>
      <c r="I137" s="69">
        <f t="shared" si="4"/>
        <v>0</v>
      </c>
      <c r="J137" s="70"/>
    </row>
    <row r="138" spans="1:10" ht="38.25" x14ac:dyDescent="0.3">
      <c r="A138" s="61">
        <v>137</v>
      </c>
      <c r="B138" s="62" t="s">
        <v>262</v>
      </c>
      <c r="C138" s="62" t="s">
        <v>262</v>
      </c>
      <c r="D138" s="64" t="s">
        <v>324</v>
      </c>
      <c r="E138" s="71">
        <v>50</v>
      </c>
      <c r="F138" s="66">
        <v>25612</v>
      </c>
      <c r="G138" s="67">
        <v>25275</v>
      </c>
      <c r="H138" s="68">
        <v>0</v>
      </c>
      <c r="I138" s="69">
        <f t="shared" si="4"/>
        <v>1263750</v>
      </c>
      <c r="J138" s="70"/>
    </row>
    <row r="139" spans="1:10" x14ac:dyDescent="0.3">
      <c r="A139" s="61">
        <v>138</v>
      </c>
      <c r="B139" s="62" t="s">
        <v>263</v>
      </c>
      <c r="C139" s="62" t="s">
        <v>263</v>
      </c>
      <c r="D139" s="64" t="s">
        <v>302</v>
      </c>
      <c r="E139" s="71">
        <v>30</v>
      </c>
      <c r="F139" s="66">
        <v>71</v>
      </c>
      <c r="G139" s="67"/>
      <c r="H139" s="68">
        <v>0</v>
      </c>
      <c r="I139" s="69">
        <f t="shared" si="4"/>
        <v>0</v>
      </c>
      <c r="J139" s="70"/>
    </row>
    <row r="140" spans="1:10" ht="25.5" x14ac:dyDescent="0.3">
      <c r="A140" s="61">
        <v>139</v>
      </c>
      <c r="B140" s="62" t="s">
        <v>264</v>
      </c>
      <c r="C140" s="62" t="s">
        <v>264</v>
      </c>
      <c r="D140" s="65" t="s">
        <v>302</v>
      </c>
      <c r="E140" s="71">
        <v>4</v>
      </c>
      <c r="F140" s="66">
        <v>15000</v>
      </c>
      <c r="G140" s="67">
        <v>14935</v>
      </c>
      <c r="H140" s="68">
        <v>0</v>
      </c>
      <c r="I140" s="69">
        <f t="shared" si="4"/>
        <v>59740</v>
      </c>
      <c r="J140" s="70"/>
    </row>
  </sheetData>
  <pageMargins left="0.11811023622047245" right="0.11811023622047245" top="0.15748031496062992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INSUMOS</vt:lpstr>
      <vt:lpstr>COPIA</vt:lpstr>
      <vt:lpstr>MEDICAMENTOS</vt:lpstr>
      <vt:lpstr>BOYACA</vt:lpstr>
      <vt:lpstr>FMEJIA</vt:lpstr>
      <vt:lpstr>BOYACA!Títulos_a_imprimir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Juridica</cp:lastModifiedBy>
  <dcterms:created xsi:type="dcterms:W3CDTF">2021-06-08T15:30:02Z</dcterms:created>
  <dcterms:modified xsi:type="dcterms:W3CDTF">2021-06-29T23:22:04Z</dcterms:modified>
</cp:coreProperties>
</file>